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на 01.07.2022\"/>
    </mc:Choice>
  </mc:AlternateContent>
  <bookViews>
    <workbookView xWindow="0" yWindow="0" windowWidth="9825" windowHeight="460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Поселения!$A$2:$DP$146</definedName>
  </definedNames>
  <calcPr calcId="152511"/>
</workbook>
</file>

<file path=xl/calcChain.xml><?xml version="1.0" encoding="utf-8"?>
<calcChain xmlns="http://schemas.openxmlformats.org/spreadsheetml/2006/main">
  <c r="BX142" i="3" l="1"/>
  <c r="BY142" i="3"/>
  <c r="BD140" i="3"/>
  <c r="BE140" i="3"/>
  <c r="BD141" i="3"/>
  <c r="BE141" i="3"/>
  <c r="AE140" i="3"/>
  <c r="AF140" i="3"/>
  <c r="AE141" i="3"/>
  <c r="AF141" i="3"/>
  <c r="AE142" i="3"/>
  <c r="AF142" i="3"/>
  <c r="DT136" i="3" l="1"/>
  <c r="DU136" i="3"/>
  <c r="DT137" i="3"/>
  <c r="DU137" i="3"/>
  <c r="BD137" i="3"/>
  <c r="BE137" i="3"/>
  <c r="DK126" i="3"/>
  <c r="DK127" i="3"/>
  <c r="DK128" i="3"/>
  <c r="DK129" i="3"/>
  <c r="BX126" i="3"/>
  <c r="BY126" i="3"/>
  <c r="BX127" i="3"/>
  <c r="BY127" i="3"/>
  <c r="BX128" i="3"/>
  <c r="BY128" i="3"/>
  <c r="BX129" i="3"/>
  <c r="BY129" i="3"/>
  <c r="BX130" i="3"/>
  <c r="BY130" i="3"/>
  <c r="BX123" i="3"/>
  <c r="BY123" i="3"/>
  <c r="BX124" i="3"/>
  <c r="BY124" i="3"/>
  <c r="BS124" i="3"/>
  <c r="BT124" i="3"/>
  <c r="BS125" i="3"/>
  <c r="BT125" i="3"/>
  <c r="BS126" i="3"/>
  <c r="BT126" i="3"/>
  <c r="BS127" i="3"/>
  <c r="BT127" i="3"/>
  <c r="BS128" i="3"/>
  <c r="BT128" i="3"/>
  <c r="BS129" i="3"/>
  <c r="BT129" i="3"/>
  <c r="BS130" i="3"/>
  <c r="BT130" i="3"/>
  <c r="BI124" i="3"/>
  <c r="BJ124" i="3"/>
  <c r="BI125" i="3"/>
  <c r="BJ125" i="3"/>
  <c r="BI126" i="3"/>
  <c r="BJ126" i="3"/>
  <c r="BI127" i="3"/>
  <c r="BJ127" i="3"/>
  <c r="BI128" i="3"/>
  <c r="BJ128" i="3"/>
  <c r="BI129" i="3"/>
  <c r="BJ129" i="3"/>
  <c r="BI130" i="3"/>
  <c r="BJ130" i="3"/>
  <c r="BD124" i="3"/>
  <c r="BE124" i="3"/>
  <c r="BD125" i="3"/>
  <c r="BE125" i="3"/>
  <c r="BD126" i="3"/>
  <c r="BE126" i="3"/>
  <c r="BD127" i="3"/>
  <c r="BE127" i="3"/>
  <c r="BD128" i="3"/>
  <c r="BE128" i="3"/>
  <c r="BD129" i="3"/>
  <c r="BE129" i="3"/>
  <c r="BD130" i="3"/>
  <c r="BE130" i="3"/>
  <c r="AJ127" i="3"/>
  <c r="AK127" i="3"/>
  <c r="Z127" i="3"/>
  <c r="AA127" i="3"/>
  <c r="DT117" i="3"/>
  <c r="DU117" i="3"/>
  <c r="DT118" i="3"/>
  <c r="DU118" i="3"/>
  <c r="BX118" i="3"/>
  <c r="BY118" i="3"/>
  <c r="BX119" i="3"/>
  <c r="BY119" i="3"/>
  <c r="BX120" i="3"/>
  <c r="BY120" i="3"/>
  <c r="BX121" i="3"/>
  <c r="BY121" i="3"/>
  <c r="AE120" i="3"/>
  <c r="AF120" i="3"/>
  <c r="DO110" i="3"/>
  <c r="DP110" i="3"/>
  <c r="DO111" i="3"/>
  <c r="DP111" i="3"/>
  <c r="DO112" i="3"/>
  <c r="DP112" i="3"/>
  <c r="DO113" i="3"/>
  <c r="DP113" i="3"/>
  <c r="DO114" i="3"/>
  <c r="DP109" i="3"/>
  <c r="DO109" i="3"/>
  <c r="CC113" i="3"/>
  <c r="CC109" i="3"/>
  <c r="CD109" i="3"/>
  <c r="CC110" i="3"/>
  <c r="CD110" i="3"/>
  <c r="CC111" i="3"/>
  <c r="CD111" i="3"/>
  <c r="BY110" i="3"/>
  <c r="BY111" i="3"/>
  <c r="BY112" i="3"/>
  <c r="BY113" i="3"/>
  <c r="BY114" i="3"/>
  <c r="BY109" i="3"/>
  <c r="BX110" i="3"/>
  <c r="BX111" i="3"/>
  <c r="BX112" i="3"/>
  <c r="BX113" i="3"/>
  <c r="BX102" i="3"/>
  <c r="BY102" i="3"/>
  <c r="BX103" i="3"/>
  <c r="BY103" i="3"/>
  <c r="BX104" i="3"/>
  <c r="BY104" i="3"/>
  <c r="BX105" i="3"/>
  <c r="BY105" i="3"/>
  <c r="BX106" i="3"/>
  <c r="BY106" i="3"/>
  <c r="BD105" i="3"/>
  <c r="BE105" i="3"/>
  <c r="BD106" i="3"/>
  <c r="BE106" i="3"/>
  <c r="BD107" i="3"/>
  <c r="BE107" i="3"/>
  <c r="Z105" i="3"/>
  <c r="AA105" i="3"/>
  <c r="Z106" i="3"/>
  <c r="AA106" i="3"/>
  <c r="Z107" i="3"/>
  <c r="AA107" i="3"/>
  <c r="Z98" i="3"/>
  <c r="AA98" i="3"/>
  <c r="Z99" i="3"/>
  <c r="AA99" i="3"/>
  <c r="Z100" i="3"/>
  <c r="AA100" i="3"/>
  <c r="CS93" i="3"/>
  <c r="Z91" i="3"/>
  <c r="AA91" i="3"/>
  <c r="Z92" i="3"/>
  <c r="AA92" i="3"/>
  <c r="CD87" i="3"/>
  <c r="CD88" i="3"/>
  <c r="CD89" i="3"/>
  <c r="BD88" i="3"/>
  <c r="BE88" i="3"/>
  <c r="BD89" i="3"/>
  <c r="BE89" i="3"/>
  <c r="BD85" i="3"/>
  <c r="BE85" i="3"/>
  <c r="BD86" i="3"/>
  <c r="BE86" i="3"/>
  <c r="AO85" i="3"/>
  <c r="AP85" i="3"/>
  <c r="AO86" i="3"/>
  <c r="AP86" i="3"/>
  <c r="AO87" i="3"/>
  <c r="AP87" i="3"/>
  <c r="AO88" i="3"/>
  <c r="AP88" i="3"/>
  <c r="Z87" i="3"/>
  <c r="AA87" i="3"/>
  <c r="Z88" i="3"/>
  <c r="AA88" i="3"/>
  <c r="Z89" i="3"/>
  <c r="AA89" i="3"/>
  <c r="Z85" i="3"/>
  <c r="AA85" i="3"/>
  <c r="AF87" i="3"/>
  <c r="AF88" i="3"/>
  <c r="BX82" i="3"/>
  <c r="BY82" i="3"/>
  <c r="BX77" i="3" l="1"/>
  <c r="BY77" i="3"/>
  <c r="BX78" i="3"/>
  <c r="BY78" i="3"/>
  <c r="BX79" i="3"/>
  <c r="BY79" i="3"/>
  <c r="AE78" i="3"/>
  <c r="AF78" i="3"/>
  <c r="AE79" i="3"/>
  <c r="AF79" i="3"/>
  <c r="AE76" i="3"/>
  <c r="AF76" i="3"/>
  <c r="AA79" i="3"/>
  <c r="Z72" i="3" l="1"/>
  <c r="AA72" i="3"/>
  <c r="DP66" i="3"/>
  <c r="BX66" i="3"/>
  <c r="BY66" i="3"/>
  <c r="BX67" i="3"/>
  <c r="BY67" i="3"/>
  <c r="BX68" i="3"/>
  <c r="BY68" i="3"/>
  <c r="BY65" i="3"/>
  <c r="BX65" i="3"/>
  <c r="BI67" i="3"/>
  <c r="BJ67" i="3"/>
  <c r="BI68" i="3"/>
  <c r="BJ68" i="3"/>
  <c r="BI65" i="3"/>
  <c r="BJ65" i="3"/>
  <c r="DT59" i="3"/>
  <c r="DU59" i="3"/>
  <c r="DT60" i="3"/>
  <c r="DU60" i="3"/>
  <c r="DT61" i="3"/>
  <c r="DU61" i="3"/>
  <c r="BD62" i="3"/>
  <c r="BE62" i="3"/>
  <c r="BD57" i="3"/>
  <c r="BE57" i="3"/>
  <c r="BD58" i="3"/>
  <c r="BE58" i="3"/>
  <c r="BD59" i="3"/>
  <c r="BE59" i="3"/>
  <c r="BD60" i="3"/>
  <c r="BE60" i="3"/>
  <c r="AE60" i="3"/>
  <c r="Z60" i="3"/>
  <c r="AA60" i="3"/>
  <c r="Z61" i="3"/>
  <c r="AA61" i="3"/>
  <c r="Z62" i="3"/>
  <c r="AA62" i="3"/>
  <c r="Z57" i="3"/>
  <c r="AA57" i="3"/>
  <c r="Z58" i="3"/>
  <c r="AA58" i="3"/>
  <c r="CR52" i="3"/>
  <c r="CR53" i="3"/>
  <c r="CR54" i="3"/>
  <c r="CR55" i="3"/>
  <c r="BX49" i="3"/>
  <c r="BY49" i="3"/>
  <c r="BX50" i="3"/>
  <c r="BY50" i="3"/>
  <c r="BX51" i="3"/>
  <c r="BY51" i="3"/>
  <c r="BX52" i="3"/>
  <c r="BY52" i="3"/>
  <c r="BX53" i="3"/>
  <c r="BY53" i="3"/>
  <c r="BX54" i="3"/>
  <c r="BY54" i="3"/>
  <c r="BS49" i="3"/>
  <c r="BT49" i="3"/>
  <c r="BS50" i="3"/>
  <c r="BT50" i="3"/>
  <c r="BS51" i="3"/>
  <c r="BT51" i="3"/>
  <c r="BS52" i="3"/>
  <c r="BT52" i="3"/>
  <c r="BS53" i="3"/>
  <c r="BT53" i="3"/>
  <c r="BS54" i="3"/>
  <c r="BT54" i="3"/>
  <c r="BN54" i="3"/>
  <c r="BO54" i="3"/>
  <c r="BN55" i="3"/>
  <c r="BO55" i="3"/>
  <c r="BN49" i="3"/>
  <c r="BO49" i="3"/>
  <c r="BN50" i="3"/>
  <c r="BO50" i="3"/>
  <c r="BN51" i="3"/>
  <c r="BO51" i="3"/>
  <c r="BN52" i="3"/>
  <c r="BO52" i="3"/>
  <c r="BD51" i="3"/>
  <c r="BD52" i="3"/>
  <c r="BD53" i="3"/>
  <c r="BD54" i="3"/>
  <c r="BD55" i="3"/>
  <c r="BI50" i="3"/>
  <c r="BJ50" i="3"/>
  <c r="BI51" i="3"/>
  <c r="BJ51" i="3"/>
  <c r="BI52" i="3"/>
  <c r="BJ52" i="3"/>
  <c r="BI53" i="3"/>
  <c r="BJ53" i="3"/>
  <c r="BI54" i="3"/>
  <c r="BJ54" i="3"/>
  <c r="AO54" i="3"/>
  <c r="AP54" i="3"/>
  <c r="AO55" i="3"/>
  <c r="AP55" i="3"/>
  <c r="AO50" i="3"/>
  <c r="AP50" i="3"/>
  <c r="AO51" i="3"/>
  <c r="AP51" i="3"/>
  <c r="AO52" i="3"/>
  <c r="AP52" i="3"/>
  <c r="Z54" i="3"/>
  <c r="AA54" i="3"/>
  <c r="Z55" i="3"/>
  <c r="AA55" i="3"/>
  <c r="Z49" i="3"/>
  <c r="AA49" i="3"/>
  <c r="Z50" i="3"/>
  <c r="AA50" i="3"/>
  <c r="Z51" i="3"/>
  <c r="AA51" i="3"/>
  <c r="Z52" i="3"/>
  <c r="AA52" i="3"/>
  <c r="BD27" i="3" l="1"/>
  <c r="BE27" i="3"/>
  <c r="BD28" i="3"/>
  <c r="BE28" i="3"/>
  <c r="BD29" i="3"/>
  <c r="BE29" i="3"/>
  <c r="BD25" i="3"/>
  <c r="BE25" i="3"/>
  <c r="DT21" i="3"/>
  <c r="DU21" i="3"/>
  <c r="DT22" i="3"/>
  <c r="DU22" i="3"/>
  <c r="Z20" i="3"/>
  <c r="AA20" i="3"/>
  <c r="CN14" i="3"/>
  <c r="DR146" i="3" l="1"/>
  <c r="DQ146" i="3"/>
  <c r="DR145" i="3"/>
  <c r="DQ145" i="3"/>
  <c r="DR138" i="3"/>
  <c r="DQ138" i="3"/>
  <c r="DR131" i="3"/>
  <c r="DQ131" i="3"/>
  <c r="DR122" i="3"/>
  <c r="DQ122" i="3"/>
  <c r="DR115" i="3"/>
  <c r="DQ115" i="3"/>
  <c r="DR108" i="3"/>
  <c r="DQ108" i="3"/>
  <c r="DR101" i="3"/>
  <c r="DQ101" i="3"/>
  <c r="DR96" i="3"/>
  <c r="DQ96" i="3"/>
  <c r="DR90" i="3"/>
  <c r="DQ90" i="3"/>
  <c r="DR84" i="3"/>
  <c r="DQ84" i="3"/>
  <c r="DR80" i="3"/>
  <c r="DQ80" i="3"/>
  <c r="DR75" i="3"/>
  <c r="DQ75" i="3"/>
  <c r="DR69" i="3"/>
  <c r="DQ69" i="3"/>
  <c r="DR63" i="3"/>
  <c r="DQ63" i="3"/>
  <c r="DR56" i="3"/>
  <c r="DQ56" i="3"/>
  <c r="DR48" i="3"/>
  <c r="DQ48" i="3"/>
  <c r="DR42" i="3"/>
  <c r="DQ42" i="3"/>
  <c r="DR30" i="3"/>
  <c r="DQ30" i="3"/>
  <c r="DR24" i="3"/>
  <c r="DQ24" i="3"/>
  <c r="DR18" i="3"/>
  <c r="DQ18" i="3"/>
  <c r="DR11" i="3"/>
  <c r="DQ11" i="3"/>
  <c r="DR6" i="3"/>
  <c r="DQ6" i="3"/>
  <c r="DS146" i="3"/>
  <c r="DS145" i="3"/>
  <c r="DS138" i="3"/>
  <c r="DS131" i="3"/>
  <c r="DS122" i="3"/>
  <c r="DS115" i="3"/>
  <c r="DS108" i="3"/>
  <c r="DS101" i="3"/>
  <c r="DS96" i="3"/>
  <c r="DS90" i="3"/>
  <c r="DS84" i="3"/>
  <c r="DS80" i="3"/>
  <c r="DS75" i="3"/>
  <c r="DS69" i="3"/>
  <c r="DS63" i="3"/>
  <c r="DS56" i="3"/>
  <c r="DS48" i="3"/>
  <c r="DS42" i="3"/>
  <c r="DS30" i="3"/>
  <c r="DS24" i="3"/>
  <c r="DS18" i="3"/>
  <c r="DS11" i="3"/>
  <c r="DS6" i="3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L6" i="3"/>
  <c r="DN146" i="3"/>
  <c r="DN145" i="3"/>
  <c r="DN138" i="3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I146" i="3"/>
  <c r="DI145" i="3"/>
  <c r="DI138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24" i="3"/>
  <c r="DI18" i="3"/>
  <c r="DI11" i="3"/>
  <c r="DI6" i="3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E146" i="3"/>
  <c r="DD146" i="3"/>
  <c r="DE145" i="3"/>
  <c r="DD145" i="3"/>
  <c r="DE138" i="3"/>
  <c r="DD138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D6" i="3"/>
  <c r="DF146" i="3"/>
  <c r="DF145" i="3"/>
  <c r="DF138" i="3"/>
  <c r="DF131" i="3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F6" i="3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Y6" i="3"/>
  <c r="DA146" i="3"/>
  <c r="DA145" i="3"/>
  <c r="DA138" i="3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T6" i="3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O6" i="3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J6" i="3"/>
  <c r="CL146" i="3"/>
  <c r="CL145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6" i="3"/>
  <c r="CE7" i="3"/>
  <c r="CF7" i="3"/>
  <c r="CE8" i="3"/>
  <c r="CF8" i="3"/>
  <c r="CE9" i="3"/>
  <c r="CF9" i="3"/>
  <c r="CE10" i="3"/>
  <c r="CF10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E19" i="3"/>
  <c r="CF19" i="3"/>
  <c r="CE20" i="3"/>
  <c r="CF20" i="3"/>
  <c r="CE21" i="3"/>
  <c r="CF21" i="3"/>
  <c r="CE22" i="3"/>
  <c r="CF22" i="3"/>
  <c r="CE23" i="3"/>
  <c r="CF23" i="3"/>
  <c r="CE25" i="3"/>
  <c r="CF25" i="3"/>
  <c r="AR25" i="3" s="1"/>
  <c r="CE26" i="3"/>
  <c r="CF26" i="3"/>
  <c r="CE27" i="3"/>
  <c r="CF27" i="3"/>
  <c r="CE28" i="3"/>
  <c r="CF28" i="3"/>
  <c r="CE29" i="3"/>
  <c r="CF29" i="3"/>
  <c r="CE31" i="3"/>
  <c r="CF31" i="3"/>
  <c r="CE32" i="3"/>
  <c r="CF32" i="3"/>
  <c r="CE33" i="3"/>
  <c r="CF33" i="3"/>
  <c r="CE34" i="3"/>
  <c r="CF34" i="3"/>
  <c r="CE35" i="3"/>
  <c r="CF35" i="3"/>
  <c r="CE36" i="3"/>
  <c r="CF36" i="3"/>
  <c r="CE37" i="3"/>
  <c r="CF37" i="3"/>
  <c r="CE38" i="3"/>
  <c r="CF38" i="3"/>
  <c r="CE39" i="3"/>
  <c r="CF39" i="3"/>
  <c r="CE40" i="3"/>
  <c r="CF40" i="3"/>
  <c r="CE41" i="3"/>
  <c r="CF41" i="3"/>
  <c r="CE43" i="3"/>
  <c r="CF43" i="3"/>
  <c r="CE44" i="3"/>
  <c r="CF44" i="3"/>
  <c r="CE45" i="3"/>
  <c r="CF45" i="3"/>
  <c r="CE46" i="3"/>
  <c r="CF46" i="3"/>
  <c r="CE47" i="3"/>
  <c r="CF47" i="3"/>
  <c r="CE49" i="3"/>
  <c r="CF49" i="3"/>
  <c r="CE50" i="3"/>
  <c r="CF50" i="3"/>
  <c r="CE51" i="3"/>
  <c r="CF51" i="3"/>
  <c r="CE52" i="3"/>
  <c r="CF52" i="3"/>
  <c r="CE53" i="3"/>
  <c r="AQ53" i="3" s="1"/>
  <c r="CF53" i="3"/>
  <c r="AR53" i="3" s="1"/>
  <c r="CE54" i="3"/>
  <c r="CF54" i="3"/>
  <c r="AR54" i="3" s="1"/>
  <c r="CE55" i="3"/>
  <c r="CF55" i="3"/>
  <c r="CE57" i="3"/>
  <c r="CF57" i="3"/>
  <c r="AR57" i="3" s="1"/>
  <c r="CE58" i="3"/>
  <c r="CF58" i="3"/>
  <c r="CE59" i="3"/>
  <c r="CF59" i="3"/>
  <c r="CE60" i="3"/>
  <c r="CF60" i="3"/>
  <c r="CE61" i="3"/>
  <c r="AQ61" i="3" s="1"/>
  <c r="CF61" i="3"/>
  <c r="AR61" i="3" s="1"/>
  <c r="CE62" i="3"/>
  <c r="CF62" i="3"/>
  <c r="CE64" i="3"/>
  <c r="CF64" i="3"/>
  <c r="CE65" i="3"/>
  <c r="CF65" i="3"/>
  <c r="CE66" i="3"/>
  <c r="AQ66" i="3" s="1"/>
  <c r="CF66" i="3"/>
  <c r="AR66" i="3" s="1"/>
  <c r="CE67" i="3"/>
  <c r="CF67" i="3"/>
  <c r="CE68" i="3"/>
  <c r="CF68" i="3"/>
  <c r="CE70" i="3"/>
  <c r="CF70" i="3"/>
  <c r="CE71" i="3"/>
  <c r="CF71" i="3"/>
  <c r="CE72" i="3"/>
  <c r="CF72" i="3"/>
  <c r="CE73" i="3"/>
  <c r="CF73" i="3"/>
  <c r="CE74" i="3"/>
  <c r="CF74" i="3"/>
  <c r="CE76" i="3"/>
  <c r="AQ76" i="3" s="1"/>
  <c r="CF76" i="3"/>
  <c r="CE77" i="3"/>
  <c r="CF77" i="3"/>
  <c r="CE78" i="3"/>
  <c r="CF78" i="3"/>
  <c r="CE79" i="3"/>
  <c r="CF79" i="3"/>
  <c r="CH79" i="3" s="1"/>
  <c r="CE81" i="3"/>
  <c r="CF81" i="3"/>
  <c r="CE82" i="3"/>
  <c r="CF82" i="3"/>
  <c r="CE83" i="3"/>
  <c r="CF83" i="3"/>
  <c r="CE85" i="3"/>
  <c r="CF85" i="3"/>
  <c r="CE86" i="3"/>
  <c r="CF86" i="3"/>
  <c r="CE87" i="3"/>
  <c r="CF87" i="3"/>
  <c r="CE88" i="3"/>
  <c r="CF88" i="3"/>
  <c r="CE89" i="3"/>
  <c r="CF89" i="3"/>
  <c r="AR89" i="3" s="1"/>
  <c r="CE91" i="3"/>
  <c r="CF91" i="3"/>
  <c r="CE92" i="3"/>
  <c r="CF92" i="3"/>
  <c r="CE93" i="3"/>
  <c r="CF93" i="3"/>
  <c r="CE94" i="3"/>
  <c r="CF94" i="3"/>
  <c r="CE95" i="3"/>
  <c r="CF95" i="3"/>
  <c r="CE97" i="3"/>
  <c r="CF97" i="3"/>
  <c r="CF98" i="3"/>
  <c r="CF100" i="3"/>
  <c r="CE102" i="3"/>
  <c r="CF102" i="3"/>
  <c r="CE103" i="3"/>
  <c r="CF103" i="3"/>
  <c r="CE104" i="3"/>
  <c r="CF104" i="3"/>
  <c r="CE105" i="3"/>
  <c r="CF105" i="3"/>
  <c r="CE106" i="3"/>
  <c r="CF106" i="3"/>
  <c r="CE107" i="3"/>
  <c r="CF107" i="3"/>
  <c r="CE109" i="3"/>
  <c r="CF109" i="3"/>
  <c r="CE110" i="3"/>
  <c r="CF110" i="3"/>
  <c r="CE111" i="3"/>
  <c r="CF111" i="3"/>
  <c r="CE112" i="3"/>
  <c r="CF112" i="3"/>
  <c r="CE113" i="3"/>
  <c r="CF113" i="3"/>
  <c r="CE114" i="3"/>
  <c r="CF114" i="3"/>
  <c r="CE116" i="3"/>
  <c r="CF116" i="3"/>
  <c r="CE117" i="3"/>
  <c r="CF117" i="3"/>
  <c r="CE118" i="3"/>
  <c r="CF118" i="3"/>
  <c r="CE119" i="3"/>
  <c r="CF119" i="3"/>
  <c r="CE120" i="3"/>
  <c r="CF120" i="3"/>
  <c r="CE121" i="3"/>
  <c r="CF121" i="3"/>
  <c r="CE123" i="3"/>
  <c r="CF123" i="3"/>
  <c r="CE125" i="3"/>
  <c r="CF125" i="3"/>
  <c r="CE128" i="3"/>
  <c r="CF128" i="3"/>
  <c r="CE132" i="3"/>
  <c r="CF132" i="3"/>
  <c r="CE133" i="3"/>
  <c r="CF133" i="3"/>
  <c r="CE134" i="3"/>
  <c r="CF134" i="3"/>
  <c r="CE135" i="3"/>
  <c r="CF135" i="3"/>
  <c r="CE136" i="3"/>
  <c r="CF136" i="3"/>
  <c r="CE137" i="3"/>
  <c r="CF137" i="3"/>
  <c r="CE139" i="3"/>
  <c r="CF139" i="3"/>
  <c r="CE140" i="3"/>
  <c r="CF140" i="3"/>
  <c r="CE141" i="3"/>
  <c r="CF141" i="3"/>
  <c r="CE142" i="3"/>
  <c r="CF142" i="3"/>
  <c r="CG142" i="3"/>
  <c r="AS142" i="3" s="1"/>
  <c r="CG141" i="3"/>
  <c r="AS141" i="3" s="1"/>
  <c r="CG140" i="3"/>
  <c r="AS140" i="3" s="1"/>
  <c r="CG139" i="3"/>
  <c r="AS139" i="3" s="1"/>
  <c r="CG137" i="3"/>
  <c r="AS137" i="3" s="1"/>
  <c r="CG136" i="3"/>
  <c r="AS136" i="3" s="1"/>
  <c r="CG135" i="3"/>
  <c r="AS135" i="3" s="1"/>
  <c r="CG134" i="3"/>
  <c r="AS134" i="3" s="1"/>
  <c r="CG133" i="3"/>
  <c r="AS133" i="3" s="1"/>
  <c r="CG132" i="3"/>
  <c r="AS132" i="3" s="1"/>
  <c r="AS130" i="3"/>
  <c r="AS129" i="3"/>
  <c r="AS128" i="3"/>
  <c r="AS127" i="3"/>
  <c r="AS126" i="3"/>
  <c r="AS125" i="3"/>
  <c r="AS124" i="3"/>
  <c r="CG123" i="3"/>
  <c r="AS123" i="3" s="1"/>
  <c r="CG121" i="3"/>
  <c r="AS121" i="3" s="1"/>
  <c r="CG120" i="3"/>
  <c r="AS120" i="3" s="1"/>
  <c r="CG119" i="3"/>
  <c r="AS119" i="3" s="1"/>
  <c r="CG118" i="3"/>
  <c r="AS118" i="3" s="1"/>
  <c r="CG117" i="3"/>
  <c r="AS117" i="3" s="1"/>
  <c r="CG116" i="3"/>
  <c r="AS116" i="3" s="1"/>
  <c r="CG114" i="3"/>
  <c r="AS114" i="3" s="1"/>
  <c r="CG113" i="3"/>
  <c r="AS113" i="3" s="1"/>
  <c r="CG112" i="3"/>
  <c r="AS112" i="3" s="1"/>
  <c r="CG111" i="3"/>
  <c r="AS111" i="3" s="1"/>
  <c r="CG110" i="3"/>
  <c r="AS110" i="3" s="1"/>
  <c r="CG109" i="3"/>
  <c r="AS109" i="3" s="1"/>
  <c r="CG107" i="3"/>
  <c r="AS107" i="3" s="1"/>
  <c r="CG106" i="3"/>
  <c r="AS106" i="3" s="1"/>
  <c r="CG105" i="3"/>
  <c r="AS105" i="3" s="1"/>
  <c r="CG104" i="3"/>
  <c r="AS104" i="3" s="1"/>
  <c r="CG103" i="3"/>
  <c r="AS103" i="3" s="1"/>
  <c r="CG102" i="3"/>
  <c r="AS102" i="3" s="1"/>
  <c r="AS100" i="3"/>
  <c r="AS99" i="3"/>
  <c r="AS98" i="3"/>
  <c r="CG97" i="3"/>
  <c r="AS97" i="3" s="1"/>
  <c r="CG95" i="3"/>
  <c r="AS95" i="3" s="1"/>
  <c r="CG94" i="3"/>
  <c r="AS94" i="3" s="1"/>
  <c r="CG93" i="3"/>
  <c r="AS93" i="3" s="1"/>
  <c r="CG92" i="3"/>
  <c r="AS92" i="3" s="1"/>
  <c r="CG91" i="3"/>
  <c r="AS91" i="3" s="1"/>
  <c r="CG89" i="3"/>
  <c r="AS89" i="3" s="1"/>
  <c r="CG88" i="3"/>
  <c r="AS88" i="3" s="1"/>
  <c r="CG87" i="3"/>
  <c r="AS87" i="3" s="1"/>
  <c r="CG86" i="3"/>
  <c r="AS86" i="3" s="1"/>
  <c r="CG85" i="3"/>
  <c r="AS85" i="3" s="1"/>
  <c r="CG83" i="3"/>
  <c r="CG82" i="3"/>
  <c r="AS82" i="3" s="1"/>
  <c r="CG81" i="3"/>
  <c r="AS81" i="3" s="1"/>
  <c r="CG79" i="3"/>
  <c r="CG78" i="3"/>
  <c r="CG77" i="3"/>
  <c r="AS77" i="3" s="1"/>
  <c r="CG76" i="3"/>
  <c r="AS76" i="3" s="1"/>
  <c r="CG74" i="3"/>
  <c r="AS74" i="3" s="1"/>
  <c r="CG73" i="3"/>
  <c r="AS73" i="3" s="1"/>
  <c r="CG72" i="3"/>
  <c r="AS72" i="3" s="1"/>
  <c r="CG71" i="3"/>
  <c r="AS71" i="3" s="1"/>
  <c r="CG70" i="3"/>
  <c r="AS70" i="3" s="1"/>
  <c r="CG68" i="3"/>
  <c r="AS68" i="3" s="1"/>
  <c r="CG67" i="3"/>
  <c r="AS67" i="3" s="1"/>
  <c r="AU67" i="3" s="1"/>
  <c r="CG66" i="3"/>
  <c r="AS66" i="3" s="1"/>
  <c r="CG65" i="3"/>
  <c r="AS65" i="3" s="1"/>
  <c r="CG64" i="3"/>
  <c r="AS64" i="3" s="1"/>
  <c r="CG62" i="3"/>
  <c r="AS62" i="3" s="1"/>
  <c r="CG61" i="3"/>
  <c r="AS61" i="3" s="1"/>
  <c r="CG60" i="3"/>
  <c r="AS60" i="3" s="1"/>
  <c r="CG59" i="3"/>
  <c r="AS59" i="3" s="1"/>
  <c r="CG58" i="3"/>
  <c r="AS58" i="3" s="1"/>
  <c r="CG57" i="3"/>
  <c r="AS57" i="3" s="1"/>
  <c r="CG55" i="3"/>
  <c r="AS55" i="3" s="1"/>
  <c r="CG54" i="3"/>
  <c r="AS54" i="3" s="1"/>
  <c r="CG53" i="3"/>
  <c r="AS53" i="3" s="1"/>
  <c r="CG52" i="3"/>
  <c r="AS52" i="3" s="1"/>
  <c r="CG51" i="3"/>
  <c r="AS51" i="3" s="1"/>
  <c r="CG50" i="3"/>
  <c r="AS50" i="3" s="1"/>
  <c r="CG49" i="3"/>
  <c r="AS49" i="3" s="1"/>
  <c r="CG47" i="3"/>
  <c r="AS47" i="3" s="1"/>
  <c r="CG46" i="3"/>
  <c r="AS46" i="3" s="1"/>
  <c r="CG45" i="3"/>
  <c r="AS45" i="3" s="1"/>
  <c r="CG44" i="3"/>
  <c r="AS44" i="3" s="1"/>
  <c r="CG43" i="3"/>
  <c r="AS43" i="3" s="1"/>
  <c r="CG41" i="3"/>
  <c r="AS41" i="3" s="1"/>
  <c r="CG40" i="3"/>
  <c r="AS40" i="3" s="1"/>
  <c r="CG39" i="3"/>
  <c r="AS39" i="3" s="1"/>
  <c r="CG38" i="3"/>
  <c r="AS38" i="3" s="1"/>
  <c r="CG37" i="3"/>
  <c r="AS37" i="3" s="1"/>
  <c r="CG36" i="3"/>
  <c r="AS36" i="3" s="1"/>
  <c r="CG35" i="3"/>
  <c r="AS35" i="3" s="1"/>
  <c r="CG34" i="3"/>
  <c r="AS34" i="3" s="1"/>
  <c r="CG33" i="3"/>
  <c r="AS33" i="3" s="1"/>
  <c r="CG32" i="3"/>
  <c r="AS32" i="3" s="1"/>
  <c r="CG31" i="3"/>
  <c r="AS31" i="3" s="1"/>
  <c r="CG29" i="3"/>
  <c r="AS29" i="3" s="1"/>
  <c r="CG28" i="3"/>
  <c r="AS28" i="3" s="1"/>
  <c r="CG27" i="3"/>
  <c r="AS27" i="3" s="1"/>
  <c r="CG26" i="3"/>
  <c r="AS26" i="3" s="1"/>
  <c r="CG25" i="3"/>
  <c r="AS25" i="3" s="1"/>
  <c r="CG23" i="3"/>
  <c r="AS23" i="3" s="1"/>
  <c r="AU23" i="3" s="1"/>
  <c r="CG22" i="3"/>
  <c r="AS22" i="3" s="1"/>
  <c r="CG21" i="3"/>
  <c r="AS21" i="3" s="1"/>
  <c r="CG20" i="3"/>
  <c r="AS20" i="3" s="1"/>
  <c r="CG19" i="3"/>
  <c r="AS19" i="3" s="1"/>
  <c r="CG17" i="3"/>
  <c r="AS17" i="3" s="1"/>
  <c r="CG16" i="3"/>
  <c r="AS16" i="3" s="1"/>
  <c r="CG15" i="3"/>
  <c r="AS15" i="3" s="1"/>
  <c r="CG14" i="3"/>
  <c r="AS14" i="3" s="1"/>
  <c r="CG13" i="3"/>
  <c r="AS13" i="3" s="1"/>
  <c r="CG12" i="3"/>
  <c r="AS12" i="3" s="1"/>
  <c r="CG10" i="3"/>
  <c r="CG9" i="3"/>
  <c r="AS9" i="3" s="1"/>
  <c r="CG8" i="3"/>
  <c r="AS8" i="3" s="1"/>
  <c r="CG7" i="3"/>
  <c r="AS7" i="3" s="1"/>
  <c r="CA14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BZ6" i="3"/>
  <c r="CB146" i="3"/>
  <c r="CB145" i="3"/>
  <c r="CB138" i="3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BV146" i="3"/>
  <c r="BU146" i="3"/>
  <c r="BV145" i="3"/>
  <c r="BU145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BW146" i="3"/>
  <c r="BW145" i="3"/>
  <c r="BW138" i="3"/>
  <c r="BW131" i="3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Q146" i="3"/>
  <c r="BP146" i="3"/>
  <c r="BQ145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P6" i="3"/>
  <c r="BR146" i="3"/>
  <c r="BR145" i="3"/>
  <c r="BR138" i="3"/>
  <c r="BR131" i="3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K6" i="3"/>
  <c r="BM146" i="3"/>
  <c r="BM145" i="3"/>
  <c r="BM138" i="3"/>
  <c r="BM131" i="3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G146" i="3"/>
  <c r="BF146" i="3"/>
  <c r="BG145" i="3"/>
  <c r="BF145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H146" i="3"/>
  <c r="BH145" i="3"/>
  <c r="BH138" i="3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H6" i="3"/>
  <c r="AS78" i="3" l="1"/>
  <c r="CI78" i="3"/>
  <c r="CF90" i="3"/>
  <c r="CH78" i="3"/>
  <c r="AS79" i="3"/>
  <c r="CI79" i="3"/>
  <c r="CL143" i="3"/>
  <c r="CG80" i="3"/>
  <c r="AS83" i="3"/>
  <c r="DA143" i="3"/>
  <c r="CF80" i="3"/>
  <c r="CV143" i="3"/>
  <c r="CT143" i="3"/>
  <c r="DD143" i="3"/>
  <c r="CE146" i="3"/>
  <c r="CF48" i="3"/>
  <c r="BL143" i="3"/>
  <c r="BM143" i="3"/>
  <c r="BK143" i="3"/>
  <c r="CQ143" i="3"/>
  <c r="BW143" i="3"/>
  <c r="DE143" i="3"/>
  <c r="BZ143" i="3"/>
  <c r="CA143" i="3"/>
  <c r="DJ143" i="3"/>
  <c r="CY143" i="3"/>
  <c r="CZ143" i="3"/>
  <c r="BR143" i="3"/>
  <c r="DL143" i="3"/>
  <c r="DI143" i="3"/>
  <c r="DM143" i="3"/>
  <c r="CO143" i="3"/>
  <c r="CP143" i="3"/>
  <c r="CK143" i="3"/>
  <c r="BP143" i="3"/>
  <c r="BQ143" i="3"/>
  <c r="DS143" i="3"/>
  <c r="DN143" i="3"/>
  <c r="DF143" i="3"/>
  <c r="CB143" i="3"/>
  <c r="BH143" i="3"/>
  <c r="DQ143" i="3"/>
  <c r="CJ143" i="3"/>
  <c r="DR143" i="3"/>
  <c r="CU143" i="3"/>
  <c r="BU143" i="3"/>
  <c r="BV143" i="3"/>
  <c r="BF143" i="3"/>
  <c r="BG143" i="3"/>
  <c r="CF18" i="3"/>
  <c r="CF145" i="3"/>
  <c r="CF146" i="3"/>
  <c r="CE80" i="3"/>
  <c r="CE75" i="3"/>
  <c r="CE56" i="3"/>
  <c r="CF131" i="3"/>
  <c r="CF115" i="3"/>
  <c r="CF101" i="3"/>
  <c r="CF69" i="3"/>
  <c r="CF56" i="3"/>
  <c r="CE42" i="3"/>
  <c r="CE18" i="3"/>
  <c r="CE6" i="3"/>
  <c r="CE90" i="3"/>
  <c r="CE63" i="3"/>
  <c r="CF30" i="3"/>
  <c r="CE145" i="3"/>
  <c r="CE138" i="3"/>
  <c r="CE131" i="3"/>
  <c r="CE122" i="3"/>
  <c r="CE115" i="3"/>
  <c r="CE108" i="3"/>
  <c r="CE101" i="3"/>
  <c r="CE96" i="3"/>
  <c r="CE84" i="3"/>
  <c r="CE69" i="3"/>
  <c r="CE48" i="3"/>
  <c r="CF42" i="3"/>
  <c r="CF24" i="3"/>
  <c r="CF11" i="3"/>
  <c r="CF138" i="3"/>
  <c r="CF122" i="3"/>
  <c r="CF108" i="3"/>
  <c r="CF96" i="3"/>
  <c r="CF84" i="3"/>
  <c r="CF75" i="3"/>
  <c r="CF63" i="3"/>
  <c r="CE30" i="3"/>
  <c r="CE24" i="3"/>
  <c r="CE11" i="3"/>
  <c r="CG48" i="3"/>
  <c r="CG56" i="3"/>
  <c r="CG96" i="3"/>
  <c r="CF6" i="3"/>
  <c r="CG24" i="3"/>
  <c r="CG42" i="3"/>
  <c r="CG146" i="3"/>
  <c r="CG108" i="3"/>
  <c r="CG84" i="3"/>
  <c r="CG90" i="3"/>
  <c r="CG30" i="3"/>
  <c r="CG18" i="3"/>
  <c r="CG69" i="3"/>
  <c r="CG115" i="3"/>
  <c r="CG11" i="3"/>
  <c r="CG63" i="3"/>
  <c r="CG101" i="3"/>
  <c r="CG138" i="3"/>
  <c r="CG131" i="3"/>
  <c r="CG75" i="3"/>
  <c r="CG122" i="3"/>
  <c r="CG145" i="3"/>
  <c r="CG6" i="3"/>
  <c r="CE143" i="3" l="1"/>
  <c r="CF143" i="3"/>
  <c r="CG143" i="3"/>
  <c r="BB146" i="3" l="1"/>
  <c r="BA146" i="3"/>
  <c r="BB145" i="3"/>
  <c r="BA145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A6" i="3"/>
  <c r="BC146" i="3"/>
  <c r="BC145" i="3"/>
  <c r="BC138" i="3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BC143" i="3" l="1"/>
  <c r="BA143" i="3"/>
  <c r="BB143" i="3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V6" i="3"/>
  <c r="AX146" i="3"/>
  <c r="AX145" i="3"/>
  <c r="AX138" i="3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L6" i="3"/>
  <c r="AN146" i="3"/>
  <c r="AN145" i="3"/>
  <c r="AN138" i="3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6" i="3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G6" i="3"/>
  <c r="AI146" i="3"/>
  <c r="AI145" i="3"/>
  <c r="AI138" i="3"/>
  <c r="AI131" i="3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I6" i="3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B6" i="3"/>
  <c r="AD146" i="3"/>
  <c r="AD145" i="3"/>
  <c r="AD138" i="3"/>
  <c r="AD131" i="3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X6" i="3"/>
  <c r="W6" i="3"/>
  <c r="Y146" i="3"/>
  <c r="Y145" i="3"/>
  <c r="Y138" i="3"/>
  <c r="Y131" i="3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R6" i="3"/>
  <c r="T146" i="3"/>
  <c r="T145" i="3"/>
  <c r="T138" i="3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N146" i="3"/>
  <c r="M146" i="3"/>
  <c r="N145" i="3"/>
  <c r="M145" i="3"/>
  <c r="N138" i="3"/>
  <c r="M138" i="3"/>
  <c r="N131" i="3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N6" i="3"/>
  <c r="M6" i="3"/>
  <c r="T143" i="3" l="1"/>
  <c r="AI143" i="3"/>
  <c r="AD143" i="3"/>
  <c r="AX143" i="3"/>
  <c r="AW143" i="3"/>
  <c r="R143" i="3"/>
  <c r="Y143" i="3"/>
  <c r="AN143" i="3"/>
  <c r="AG143" i="3"/>
  <c r="AH143" i="3"/>
  <c r="AC143" i="3"/>
  <c r="S143" i="3"/>
  <c r="N143" i="3"/>
  <c r="AV143" i="3"/>
  <c r="AL143" i="3"/>
  <c r="AM143" i="3"/>
  <c r="AB143" i="3"/>
  <c r="W143" i="3"/>
  <c r="X143" i="3"/>
  <c r="M143" i="3"/>
  <c r="AS80" i="3"/>
  <c r="AS108" i="3"/>
  <c r="AS75" i="3"/>
  <c r="AS6" i="3"/>
  <c r="AS96" i="3"/>
  <c r="AS48" i="3"/>
  <c r="AS42" i="3"/>
  <c r="AS18" i="3"/>
  <c r="AS84" i="3"/>
  <c r="AS131" i="3"/>
  <c r="AS122" i="3"/>
  <c r="AS101" i="3"/>
  <c r="AS90" i="3"/>
  <c r="AS69" i="3"/>
  <c r="AS24" i="3"/>
  <c r="AS11" i="3"/>
  <c r="AS145" i="3"/>
  <c r="AS138" i="3"/>
  <c r="AS115" i="3"/>
  <c r="AS30" i="3"/>
  <c r="AS63" i="3"/>
  <c r="AS56" i="3"/>
  <c r="AS146" i="3"/>
  <c r="AS143" i="3" l="1"/>
  <c r="O146" i="3" l="1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6" i="3"/>
  <c r="O143" i="3" l="1"/>
  <c r="AR7" i="3"/>
  <c r="AQ142" i="3" l="1"/>
  <c r="AQ141" i="3"/>
  <c r="AQ140" i="3"/>
  <c r="AQ139" i="3"/>
  <c r="AQ137" i="3"/>
  <c r="AQ136" i="3"/>
  <c r="AQ135" i="3"/>
  <c r="AQ134" i="3"/>
  <c r="AQ133" i="3"/>
  <c r="AQ132" i="3"/>
  <c r="AQ130" i="3"/>
  <c r="AQ129" i="3"/>
  <c r="AQ128" i="3"/>
  <c r="AQ127" i="3"/>
  <c r="AQ126" i="3"/>
  <c r="AQ125" i="3"/>
  <c r="AQ124" i="3"/>
  <c r="AQ123" i="3"/>
  <c r="AQ121" i="3"/>
  <c r="AQ120" i="3"/>
  <c r="AQ119" i="3"/>
  <c r="AQ118" i="3"/>
  <c r="AQ117" i="3"/>
  <c r="AQ116" i="3"/>
  <c r="AQ114" i="3"/>
  <c r="AQ113" i="3"/>
  <c r="AQ112" i="3"/>
  <c r="AQ111" i="3"/>
  <c r="AQ110" i="3"/>
  <c r="AQ109" i="3"/>
  <c r="AQ107" i="3"/>
  <c r="AQ106" i="3"/>
  <c r="AQ105" i="3"/>
  <c r="AQ104" i="3"/>
  <c r="AQ103" i="3"/>
  <c r="AQ102" i="3"/>
  <c r="AQ100" i="3"/>
  <c r="AQ99" i="3"/>
  <c r="AQ98" i="3"/>
  <c r="AQ97" i="3"/>
  <c r="AQ95" i="3"/>
  <c r="AQ94" i="3"/>
  <c r="AQ93" i="3"/>
  <c r="AQ92" i="3"/>
  <c r="AQ91" i="3"/>
  <c r="AQ89" i="3"/>
  <c r="AQ88" i="3"/>
  <c r="AQ87" i="3"/>
  <c r="AQ86" i="3"/>
  <c r="AQ85" i="3"/>
  <c r="AQ83" i="3"/>
  <c r="AQ82" i="3"/>
  <c r="AQ81" i="3"/>
  <c r="AQ79" i="3"/>
  <c r="AQ78" i="3"/>
  <c r="AQ77" i="3"/>
  <c r="AQ74" i="3"/>
  <c r="AQ73" i="3"/>
  <c r="AQ72" i="3"/>
  <c r="AQ71" i="3"/>
  <c r="AQ70" i="3"/>
  <c r="AQ68" i="3"/>
  <c r="AQ67" i="3"/>
  <c r="AQ65" i="3"/>
  <c r="AQ64" i="3"/>
  <c r="AQ62" i="3"/>
  <c r="AQ60" i="3"/>
  <c r="AQ59" i="3"/>
  <c r="AQ58" i="3"/>
  <c r="AQ57" i="3"/>
  <c r="AQ55" i="3"/>
  <c r="AQ54" i="3"/>
  <c r="AQ52" i="3"/>
  <c r="AQ51" i="3"/>
  <c r="AQ50" i="3"/>
  <c r="AQ49" i="3"/>
  <c r="AQ47" i="3"/>
  <c r="AQ46" i="3"/>
  <c r="AQ45" i="3"/>
  <c r="AQ44" i="3"/>
  <c r="AQ43" i="3"/>
  <c r="AQ41" i="3"/>
  <c r="AQ40" i="3"/>
  <c r="AQ39" i="3"/>
  <c r="AQ38" i="3"/>
  <c r="AQ37" i="3"/>
  <c r="AQ36" i="3"/>
  <c r="AQ35" i="3"/>
  <c r="AQ34" i="3"/>
  <c r="AQ33" i="3"/>
  <c r="AQ32" i="3"/>
  <c r="AQ31" i="3"/>
  <c r="AQ29" i="3"/>
  <c r="AQ28" i="3"/>
  <c r="AQ27" i="3"/>
  <c r="AQ26" i="3"/>
  <c r="AQ25" i="3"/>
  <c r="AQ23" i="3"/>
  <c r="AQ22" i="3"/>
  <c r="AQ21" i="3"/>
  <c r="AQ20" i="3"/>
  <c r="AQ19" i="3"/>
  <c r="AQ17" i="3"/>
  <c r="AQ16" i="3"/>
  <c r="AQ15" i="3"/>
  <c r="AQ14" i="3"/>
  <c r="AQ13" i="3"/>
  <c r="AQ12" i="3"/>
  <c r="AQ10" i="3"/>
  <c r="AQ9" i="3"/>
  <c r="AQ8" i="3"/>
  <c r="AQ7" i="3"/>
  <c r="AR10" i="3" l="1"/>
  <c r="AR9" i="3"/>
  <c r="AR8" i="3"/>
  <c r="AR142" i="3"/>
  <c r="AR141" i="3"/>
  <c r="AR140" i="3"/>
  <c r="AR139" i="3"/>
  <c r="AR137" i="3"/>
  <c r="AR136" i="3"/>
  <c r="AR135" i="3"/>
  <c r="AR134" i="3"/>
  <c r="AR133" i="3"/>
  <c r="AR132" i="3"/>
  <c r="AR130" i="3"/>
  <c r="AR129" i="3"/>
  <c r="AR128" i="3"/>
  <c r="AR127" i="3"/>
  <c r="AR126" i="3"/>
  <c r="AR125" i="3"/>
  <c r="AR124" i="3"/>
  <c r="AR123" i="3"/>
  <c r="AR121" i="3"/>
  <c r="AR120" i="3"/>
  <c r="AR119" i="3"/>
  <c r="AR118" i="3"/>
  <c r="AR117" i="3"/>
  <c r="AR116" i="3"/>
  <c r="AR113" i="3"/>
  <c r="AR112" i="3"/>
  <c r="AR111" i="3"/>
  <c r="AR110" i="3"/>
  <c r="AR109" i="3"/>
  <c r="AR107" i="3"/>
  <c r="AR106" i="3"/>
  <c r="AR105" i="3"/>
  <c r="AR104" i="3"/>
  <c r="AR103" i="3"/>
  <c r="AR102" i="3"/>
  <c r="AR100" i="3"/>
  <c r="AR99" i="3"/>
  <c r="AR98" i="3"/>
  <c r="AR97" i="3"/>
  <c r="AR95" i="3"/>
  <c r="AR94" i="3"/>
  <c r="AR93" i="3"/>
  <c r="AR92" i="3"/>
  <c r="AR91" i="3"/>
  <c r="AR88" i="3"/>
  <c r="AR87" i="3"/>
  <c r="AR86" i="3"/>
  <c r="AR85" i="3"/>
  <c r="AR83" i="3"/>
  <c r="AR82" i="3"/>
  <c r="AR81" i="3"/>
  <c r="AR79" i="3"/>
  <c r="AR78" i="3"/>
  <c r="AR77" i="3"/>
  <c r="AR76" i="3"/>
  <c r="AR74" i="3"/>
  <c r="AR73" i="3"/>
  <c r="AR72" i="3"/>
  <c r="AR71" i="3"/>
  <c r="AR70" i="3"/>
  <c r="AR68" i="3"/>
  <c r="AR67" i="3"/>
  <c r="AR65" i="3"/>
  <c r="AR64" i="3"/>
  <c r="AR62" i="3"/>
  <c r="AR60" i="3"/>
  <c r="AR59" i="3"/>
  <c r="AR58" i="3"/>
  <c r="AR55" i="3"/>
  <c r="AR52" i="3"/>
  <c r="AR51" i="3"/>
  <c r="AR50" i="3"/>
  <c r="AR49" i="3"/>
  <c r="AR47" i="3"/>
  <c r="AR46" i="3"/>
  <c r="AR45" i="3"/>
  <c r="AR44" i="3"/>
  <c r="AR43" i="3"/>
  <c r="AR41" i="3"/>
  <c r="AR40" i="3"/>
  <c r="AR39" i="3"/>
  <c r="AR38" i="3"/>
  <c r="AR37" i="3"/>
  <c r="AR36" i="3"/>
  <c r="AR35" i="3"/>
  <c r="AR34" i="3"/>
  <c r="AR33" i="3"/>
  <c r="AR32" i="3"/>
  <c r="AR31" i="3"/>
  <c r="AR29" i="3"/>
  <c r="AR28" i="3"/>
  <c r="AR27" i="3"/>
  <c r="AR26" i="3"/>
  <c r="AR23" i="3"/>
  <c r="AR22" i="3"/>
  <c r="AR21" i="3"/>
  <c r="AR20" i="3"/>
  <c r="AR19" i="3"/>
  <c r="AR17" i="3"/>
  <c r="AR16" i="3"/>
  <c r="AR15" i="3"/>
  <c r="AR14" i="3"/>
  <c r="AR13" i="3"/>
  <c r="AR12" i="3"/>
  <c r="AR30" i="3" l="1"/>
  <c r="DU146" i="3"/>
  <c r="DU145" i="3"/>
  <c r="DU142" i="3"/>
  <c r="DT142" i="3"/>
  <c r="DU141" i="3"/>
  <c r="DT141" i="3"/>
  <c r="DU140" i="3"/>
  <c r="DT140" i="3"/>
  <c r="DU139" i="3"/>
  <c r="DT139" i="3"/>
  <c r="DU138" i="3"/>
  <c r="DT138" i="3"/>
  <c r="DU135" i="3"/>
  <c r="DT135" i="3"/>
  <c r="DU134" i="3"/>
  <c r="DT134" i="3"/>
  <c r="DU133" i="3"/>
  <c r="DT133" i="3"/>
  <c r="DU132" i="3"/>
  <c r="DT132" i="3"/>
  <c r="DT131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2" i="3"/>
  <c r="DU121" i="3"/>
  <c r="DT121" i="3"/>
  <c r="DU120" i="3"/>
  <c r="DT120" i="3"/>
  <c r="DU119" i="3"/>
  <c r="DT119" i="3"/>
  <c r="DU116" i="3"/>
  <c r="DT116" i="3"/>
  <c r="DU115" i="3"/>
  <c r="DT115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T108" i="3"/>
  <c r="DU108" i="3"/>
  <c r="DU107" i="3"/>
  <c r="DT107" i="3"/>
  <c r="DU106" i="3"/>
  <c r="DT106" i="3"/>
  <c r="DU105" i="3"/>
  <c r="DT105" i="3"/>
  <c r="DU104" i="3"/>
  <c r="DT104" i="3"/>
  <c r="DU103" i="3"/>
  <c r="DT103" i="3"/>
  <c r="DT102" i="3"/>
  <c r="DT101" i="3"/>
  <c r="DU100" i="3"/>
  <c r="DT100" i="3"/>
  <c r="DU99" i="3"/>
  <c r="DT99" i="3"/>
  <c r="DU98" i="3"/>
  <c r="DT98" i="3"/>
  <c r="DU97" i="3"/>
  <c r="DT97" i="3"/>
  <c r="DU96" i="3"/>
  <c r="DU95" i="3"/>
  <c r="DT95" i="3"/>
  <c r="DU94" i="3"/>
  <c r="DT94" i="3"/>
  <c r="DU93" i="3"/>
  <c r="DT93" i="3"/>
  <c r="DU92" i="3"/>
  <c r="DT92" i="3"/>
  <c r="DU91" i="3"/>
  <c r="DT91" i="3"/>
  <c r="DU90" i="3"/>
  <c r="DT90" i="3"/>
  <c r="DU89" i="3"/>
  <c r="DT89" i="3"/>
  <c r="DU88" i="3"/>
  <c r="DT88" i="3"/>
  <c r="DU87" i="3"/>
  <c r="DT87" i="3"/>
  <c r="DU86" i="3"/>
  <c r="DT86" i="3"/>
  <c r="DU85" i="3"/>
  <c r="DT85" i="3"/>
  <c r="DU84" i="3"/>
  <c r="DT84" i="3"/>
  <c r="DU83" i="3"/>
  <c r="DT83" i="3"/>
  <c r="DU82" i="3"/>
  <c r="DT82" i="3"/>
  <c r="DU81" i="3"/>
  <c r="DT81" i="3"/>
  <c r="DT80" i="3"/>
  <c r="DU80" i="3"/>
  <c r="DU79" i="3"/>
  <c r="DT79" i="3"/>
  <c r="DU78" i="3"/>
  <c r="DT78" i="3"/>
  <c r="DU77" i="3"/>
  <c r="DT77" i="3"/>
  <c r="DU76" i="3"/>
  <c r="DT76" i="3"/>
  <c r="DU75" i="3"/>
  <c r="DT75" i="3"/>
  <c r="DU74" i="3"/>
  <c r="DT74" i="3"/>
  <c r="DU73" i="3"/>
  <c r="DT73" i="3"/>
  <c r="DU72" i="3"/>
  <c r="DT72" i="3"/>
  <c r="DU71" i="3"/>
  <c r="DT71" i="3"/>
  <c r="DU70" i="3"/>
  <c r="DT70" i="3"/>
  <c r="DT69" i="3"/>
  <c r="DU69" i="3"/>
  <c r="DU68" i="3"/>
  <c r="DT68" i="3"/>
  <c r="DU67" i="3"/>
  <c r="DT67" i="3"/>
  <c r="DU66" i="3"/>
  <c r="DT66" i="3"/>
  <c r="DU65" i="3"/>
  <c r="DT65" i="3"/>
  <c r="DU64" i="3"/>
  <c r="DT64" i="3"/>
  <c r="DU63" i="3"/>
  <c r="DT63" i="3"/>
  <c r="DU62" i="3"/>
  <c r="DT62" i="3"/>
  <c r="DT58" i="3"/>
  <c r="DT57" i="3"/>
  <c r="DT56" i="3"/>
  <c r="DU55" i="3"/>
  <c r="DT55" i="3"/>
  <c r="DU54" i="3"/>
  <c r="DT54" i="3"/>
  <c r="DU53" i="3"/>
  <c r="DT53" i="3"/>
  <c r="DU52" i="3"/>
  <c r="DT52" i="3"/>
  <c r="DU51" i="3"/>
  <c r="DT51" i="3"/>
  <c r="DU50" i="3"/>
  <c r="DT50" i="3"/>
  <c r="DU49" i="3"/>
  <c r="DT49" i="3"/>
  <c r="DU48" i="3"/>
  <c r="DT48" i="3"/>
  <c r="DU47" i="3"/>
  <c r="DT47" i="3"/>
  <c r="DU46" i="3"/>
  <c r="DT46" i="3"/>
  <c r="DU45" i="3"/>
  <c r="DT45" i="3"/>
  <c r="DU44" i="3"/>
  <c r="DT44" i="3"/>
  <c r="DU43" i="3"/>
  <c r="DT43" i="3"/>
  <c r="DU42" i="3"/>
  <c r="DT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T30" i="3"/>
  <c r="DU29" i="3"/>
  <c r="DT29" i="3"/>
  <c r="DU28" i="3"/>
  <c r="DT28" i="3"/>
  <c r="DU27" i="3"/>
  <c r="DT27" i="3"/>
  <c r="DU26" i="3"/>
  <c r="DT26" i="3"/>
  <c r="DU25" i="3"/>
  <c r="DT25" i="3"/>
  <c r="DU24" i="3"/>
  <c r="DT24" i="3"/>
  <c r="DU23" i="3"/>
  <c r="DT23" i="3"/>
  <c r="DU20" i="3"/>
  <c r="DT20" i="3"/>
  <c r="DU19" i="3"/>
  <c r="DT19" i="3"/>
  <c r="DU18" i="3"/>
  <c r="DT18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1" i="3"/>
  <c r="DT11" i="3"/>
  <c r="DU10" i="3"/>
  <c r="DT10" i="3"/>
  <c r="DU9" i="3"/>
  <c r="DT9" i="3"/>
  <c r="DU8" i="3"/>
  <c r="DT8" i="3"/>
  <c r="DU7" i="3"/>
  <c r="DT7" i="3"/>
  <c r="DU6" i="3"/>
  <c r="DU143" i="3"/>
  <c r="DT146" i="3" l="1"/>
  <c r="DU131" i="3"/>
  <c r="DT96" i="3"/>
  <c r="DT145" i="3"/>
  <c r="DT6" i="3"/>
  <c r="DT122" i="3"/>
  <c r="DT143" i="3" l="1"/>
  <c r="J32" i="3"/>
  <c r="J79" i="3"/>
  <c r="J50" i="3"/>
  <c r="J25" i="3"/>
  <c r="Z26" i="3" l="1"/>
  <c r="Z27" i="3"/>
  <c r="Z28" i="3"/>
  <c r="AE17" i="3"/>
  <c r="AF17" i="3"/>
  <c r="AR114" i="3" l="1"/>
  <c r="AU22" i="3" l="1"/>
  <c r="I32" i="3" l="1"/>
  <c r="I50" i="3"/>
  <c r="H79" i="3"/>
  <c r="I79" i="3"/>
  <c r="AY123" i="3" l="1"/>
  <c r="J64" i="3"/>
  <c r="D5" i="3" l="1"/>
  <c r="E5" i="3" s="1"/>
  <c r="F5" i="3" s="1"/>
  <c r="G5" i="3" s="1"/>
  <c r="H5" i="3" s="1"/>
  <c r="I5" i="3" s="1"/>
  <c r="J5" i="3" s="1"/>
  <c r="K5" i="3" s="1"/>
  <c r="L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W101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CX115" i="3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6" i="3"/>
  <c r="DK135" i="3"/>
  <c r="DK134" i="3"/>
  <c r="DK133" i="3"/>
  <c r="DK132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0" i="3"/>
  <c r="DK3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97" i="3"/>
  <c r="CD91" i="3"/>
  <c r="CD78" i="3"/>
  <c r="BY140" i="3"/>
  <c r="BY134" i="3"/>
  <c r="BX64" i="3"/>
  <c r="BY62" i="3"/>
  <c r="BY46" i="3"/>
  <c r="BY36" i="3"/>
  <c r="BY35" i="3"/>
  <c r="BT120" i="3"/>
  <c r="BT99" i="3"/>
  <c r="BT91" i="3"/>
  <c r="BT19" i="3"/>
  <c r="BT10" i="3"/>
  <c r="BO91" i="3"/>
  <c r="BO39" i="3"/>
  <c r="BO36" i="3"/>
  <c r="BJ141" i="3"/>
  <c r="BJ118" i="3"/>
  <c r="BJ110" i="3"/>
  <c r="BJ100" i="3"/>
  <c r="BJ91" i="3"/>
  <c r="BJ77" i="3"/>
  <c r="BJ72" i="3"/>
  <c r="BJ61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05" i="3"/>
  <c r="AF91" i="3"/>
  <c r="AF92" i="3"/>
  <c r="AF86" i="3"/>
  <c r="AF64" i="3"/>
  <c r="AF36" i="3"/>
  <c r="AF27" i="3"/>
  <c r="AA142" i="3"/>
  <c r="AA128" i="3"/>
  <c r="AA113" i="3"/>
  <c r="AA82" i="3"/>
  <c r="AA77" i="3"/>
  <c r="AA37" i="3"/>
  <c r="AA34" i="3"/>
  <c r="AA33" i="3"/>
  <c r="AA32" i="3"/>
  <c r="AA31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X143" i="3" l="1"/>
  <c r="CW143" i="3"/>
  <c r="Z5" i="3" l="1"/>
  <c r="AA5" i="3" s="1"/>
  <c r="AB5" i="3" s="1"/>
  <c r="AC5" i="3" s="1"/>
  <c r="AD5" i="3" s="1"/>
  <c r="E64" i="3"/>
  <c r="J142" i="3"/>
  <c r="J141" i="3"/>
  <c r="J140" i="3"/>
  <c r="J134" i="3"/>
  <c r="J83" i="3"/>
  <c r="AE5" i="3" l="1"/>
  <c r="AF5" i="3" s="1"/>
  <c r="AG5" i="3" s="1"/>
  <c r="AH5" i="3" s="1"/>
  <c r="AI5" i="3" s="1"/>
  <c r="E134" i="3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AJ5" i="3" l="1"/>
  <c r="AK5" i="3" s="1"/>
  <c r="AL5" i="3" s="1"/>
  <c r="AM5" i="3" s="1"/>
  <c r="AN5" i="3" s="1"/>
  <c r="H25" i="3"/>
  <c r="H26" i="3"/>
  <c r="H27" i="3"/>
  <c r="H28" i="3"/>
  <c r="H29" i="3"/>
  <c r="AO5" i="3" l="1"/>
  <c r="AP5" i="3" s="1"/>
  <c r="AQ5" i="3" s="1"/>
  <c r="AR5" i="3" s="1"/>
  <c r="AS5" i="3" l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l="1"/>
  <c r="BE5" i="3" s="1"/>
  <c r="BF5" i="3" s="1"/>
  <c r="BG5" i="3" s="1"/>
  <c r="BH5" i="3" s="1"/>
  <c r="DK138" i="3"/>
  <c r="H140" i="3"/>
  <c r="I140" i="3"/>
  <c r="H141" i="3"/>
  <c r="I141" i="3"/>
  <c r="H142" i="3"/>
  <c r="C142" i="3" s="1"/>
  <c r="I142" i="3"/>
  <c r="D142" i="3" s="1"/>
  <c r="H134" i="3"/>
  <c r="I134" i="3"/>
  <c r="BI5" i="3" l="1"/>
  <c r="BJ5" i="3" s="1"/>
  <c r="BK5" i="3" s="1"/>
  <c r="BL5" i="3" s="1"/>
  <c r="BM5" i="3" s="1"/>
  <c r="D140" i="3"/>
  <c r="C141" i="3"/>
  <c r="C140" i="3"/>
  <c r="D141" i="3"/>
  <c r="BN5" i="3" l="1"/>
  <c r="BO5" i="3" s="1"/>
  <c r="BP5" i="3" s="1"/>
  <c r="BQ5" i="3" s="1"/>
  <c r="BR5" i="3" s="1"/>
  <c r="I104" i="3"/>
  <c r="H67" i="3"/>
  <c r="I67" i="3"/>
  <c r="H68" i="3"/>
  <c r="I68" i="3"/>
  <c r="H65" i="3"/>
  <c r="I65" i="3"/>
  <c r="I64" i="3"/>
  <c r="I37" i="3"/>
  <c r="C29" i="3"/>
  <c r="BS5" i="3" l="1"/>
  <c r="BT5" i="3" s="1"/>
  <c r="BU5" i="3" s="1"/>
  <c r="BV5" i="3" s="1"/>
  <c r="BW5" i="3" s="1"/>
  <c r="C68" i="3"/>
  <c r="C67" i="3"/>
  <c r="C65" i="3"/>
  <c r="BX5" i="3" l="1"/>
  <c r="BY5" i="3" s="1"/>
  <c r="BZ5" i="3" s="1"/>
  <c r="CA5" i="3" s="1"/>
  <c r="CB5" i="3" s="1"/>
  <c r="J61" i="3"/>
  <c r="CC5" i="3" l="1"/>
  <c r="CD5" i="3" s="1"/>
  <c r="J36" i="3"/>
  <c r="P142" i="3"/>
  <c r="U142" i="3"/>
  <c r="Z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J141" i="3"/>
  <c r="AK141" i="3"/>
  <c r="AO141" i="3"/>
  <c r="AY141" i="3"/>
  <c r="AZ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C77" i="3"/>
  <c r="CD77" i="3"/>
  <c r="CC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Z77" i="3"/>
  <c r="Z78" i="3"/>
  <c r="AA78" i="3"/>
  <c r="U77" i="3"/>
  <c r="U78" i="3"/>
  <c r="P77" i="3"/>
  <c r="Q77" i="3"/>
  <c r="P78" i="3"/>
  <c r="Q78" i="3"/>
  <c r="DO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O68" i="3"/>
  <c r="BS68" i="3"/>
  <c r="BT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O67" i="3"/>
  <c r="BS67" i="3"/>
  <c r="BT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CE5" i="3" l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DP131" i="3"/>
  <c r="AP141" i="3"/>
  <c r="AF63" i="3"/>
  <c r="D65" i="3"/>
  <c r="DK63" i="3"/>
  <c r="I83" i="3"/>
  <c r="C134" i="3"/>
  <c r="H83" i="3"/>
  <c r="DB146" i="3"/>
  <c r="CM146" i="3"/>
  <c r="Z146" i="3"/>
  <c r="DC146" i="3"/>
  <c r="CN146" i="3"/>
  <c r="V146" i="3"/>
  <c r="AZ146" i="3"/>
  <c r="AY146" i="3"/>
  <c r="BJ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AZ140" i="3"/>
  <c r="AO140" i="3"/>
  <c r="AK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AY140" i="3"/>
  <c r="AP140" i="3"/>
  <c r="AJ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C79" i="3"/>
  <c r="BT79" i="3"/>
  <c r="BO79" i="3"/>
  <c r="BI79" i="3"/>
  <c r="BE79" i="3"/>
  <c r="AY79" i="3"/>
  <c r="AP79" i="3"/>
  <c r="AJ79" i="3"/>
  <c r="Z79" i="3"/>
  <c r="P79" i="3"/>
  <c r="DP79" i="3"/>
  <c r="DG79" i="3"/>
  <c r="DC79" i="3"/>
  <c r="CR79" i="3"/>
  <c r="CN79" i="3"/>
  <c r="CD79" i="3"/>
  <c r="BS79" i="3"/>
  <c r="BN79" i="3"/>
  <c r="BJ79" i="3"/>
  <c r="BD79" i="3"/>
  <c r="AZ79" i="3"/>
  <c r="AO79" i="3"/>
  <c r="AK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E65" i="3"/>
  <c r="AY65" i="3"/>
  <c r="AP65" i="3"/>
  <c r="AJ65" i="3"/>
  <c r="AF65" i="3"/>
  <c r="Z65" i="3"/>
  <c r="P65" i="3"/>
  <c r="AZ65" i="3"/>
  <c r="AA65" i="3"/>
  <c r="CR5" i="3" l="1"/>
  <c r="CS5" i="3" s="1"/>
  <c r="CT5" i="3" s="1"/>
  <c r="CU5" i="3" s="1"/>
  <c r="CV5" i="3" s="1"/>
  <c r="D134" i="3"/>
  <c r="AU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CW5" i="3" l="1"/>
  <c r="CX5" i="3" s="1"/>
  <c r="CY5" i="3" s="1"/>
  <c r="CZ5" i="3" s="1"/>
  <c r="DA5" i="3" s="1"/>
  <c r="AU17" i="3"/>
  <c r="DB5" i="3" l="1"/>
  <c r="DC5" i="3" s="1"/>
  <c r="DD5" i="3" s="1"/>
  <c r="DE5" i="3" s="1"/>
  <c r="DF5" i="3" s="1"/>
  <c r="AR18" i="3"/>
  <c r="AQ18" i="3"/>
  <c r="AQ11" i="3"/>
  <c r="AQ6" i="3"/>
  <c r="AR11" i="3"/>
  <c r="AR6" i="3"/>
  <c r="DG5" i="3" l="1"/>
  <c r="DH5" i="3" s="1"/>
  <c r="DI5" i="3" s="1"/>
  <c r="DJ5" i="3" s="1"/>
  <c r="I34" i="3"/>
  <c r="I35" i="3"/>
  <c r="DK5" i="3" l="1"/>
  <c r="DL5" i="3" s="1"/>
  <c r="DM5" i="3" s="1"/>
  <c r="DN5" i="3" s="1"/>
  <c r="DO5" i="3" l="1"/>
  <c r="DP5" i="3" s="1"/>
  <c r="BS57" i="3"/>
  <c r="BS58" i="3"/>
  <c r="BS59" i="3"/>
  <c r="BS60" i="3"/>
  <c r="BS61" i="3"/>
  <c r="BS62" i="3"/>
  <c r="DQ5" i="3" l="1"/>
  <c r="DR5" i="3" s="1"/>
  <c r="DS5" i="3" s="1"/>
  <c r="DT5" i="3" s="1"/>
  <c r="DU5" i="3" s="1"/>
  <c r="AT66" i="3"/>
  <c r="I27" i="3" l="1"/>
  <c r="AU51" i="3" l="1"/>
  <c r="I54" i="3"/>
  <c r="H54" i="3"/>
  <c r="C54" i="3" s="1"/>
  <c r="D54" i="3" l="1"/>
  <c r="BN40" i="3"/>
  <c r="C27" i="3"/>
  <c r="C28" i="3"/>
  <c r="AQ48" i="3"/>
  <c r="C26" i="3" l="1"/>
  <c r="AQ146" i="3"/>
  <c r="C25" i="3"/>
  <c r="AQ145" i="3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AO8" i="3"/>
  <c r="AJ120" i="3"/>
  <c r="AJ91" i="3"/>
  <c r="Z123" i="3"/>
  <c r="D27" i="3" l="1"/>
  <c r="AR48" i="3"/>
  <c r="AU72" i="3"/>
  <c r="AT82" i="3"/>
  <c r="D104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U65" i="3"/>
  <c r="AU68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S18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AU133" i="3" l="1"/>
  <c r="AU135" i="3"/>
  <c r="AU136" i="3"/>
  <c r="U28" i="3"/>
  <c r="AR138" i="3" l="1"/>
  <c r="AR122" i="3"/>
  <c r="AR145" i="3"/>
  <c r="AT142" i="3"/>
  <c r="AT141" i="3"/>
  <c r="AT140" i="3"/>
  <c r="AU142" i="3"/>
  <c r="AU141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7" i="3"/>
  <c r="BY116" i="3"/>
  <c r="BY117" i="3"/>
  <c r="BY125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53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6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61" i="3"/>
  <c r="BE64" i="3"/>
  <c r="BE70" i="3"/>
  <c r="BE71" i="3"/>
  <c r="BE72" i="3"/>
  <c r="BE73" i="3"/>
  <c r="BE74" i="3"/>
  <c r="BE76" i="3"/>
  <c r="BE81" i="3"/>
  <c r="BE87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3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53" i="3"/>
  <c r="AA59" i="3"/>
  <c r="AA64" i="3"/>
  <c r="AA70" i="3"/>
  <c r="AA71" i="3"/>
  <c r="AA73" i="3"/>
  <c r="AA74" i="3"/>
  <c r="AA76" i="3"/>
  <c r="AA81" i="3"/>
  <c r="AA86" i="3"/>
  <c r="AA93" i="3"/>
  <c r="AA94" i="3"/>
  <c r="AA95" i="3"/>
  <c r="AA97" i="3"/>
  <c r="AA102" i="3"/>
  <c r="AA103" i="3"/>
  <c r="AA104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69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DK48" i="3" l="1"/>
  <c r="DK96" i="3"/>
  <c r="DK18" i="3"/>
  <c r="DK24" i="3"/>
  <c r="DK56" i="3"/>
  <c r="AT145" i="3"/>
  <c r="AR146" i="3"/>
  <c r="AT146" i="3" s="1"/>
  <c r="AU145" i="3"/>
  <c r="AU140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6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61" i="3"/>
  <c r="BD64" i="3"/>
  <c r="BD70" i="3"/>
  <c r="BD71" i="3"/>
  <c r="BD72" i="3"/>
  <c r="BD73" i="3"/>
  <c r="BD74" i="3"/>
  <c r="BD76" i="3"/>
  <c r="BD81" i="3"/>
  <c r="BD87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BD96" i="3" l="1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AU11" i="3"/>
  <c r="J6" i="3"/>
  <c r="L10" i="3"/>
  <c r="L8" i="3"/>
  <c r="J24" i="3"/>
  <c r="J56" i="3"/>
  <c r="J69" i="3"/>
  <c r="J108" i="3"/>
  <c r="AU75" i="3"/>
  <c r="AU84" i="3"/>
  <c r="AU96" i="3"/>
  <c r="AU85" i="3"/>
  <c r="AU97" i="3"/>
  <c r="AU49" i="3"/>
  <c r="AU76" i="3"/>
  <c r="AR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BE138" i="3"/>
  <c r="AU7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12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F84" i="3"/>
  <c r="I146" i="3" l="1"/>
  <c r="J146" i="3"/>
  <c r="D25" i="3"/>
  <c r="F25" i="3" s="1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F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3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H63" i="3"/>
  <c r="H131" i="3"/>
  <c r="H138" i="3"/>
  <c r="H75" i="3"/>
  <c r="H80" i="3"/>
  <c r="K67" i="3"/>
  <c r="K65" i="3"/>
  <c r="F13" i="3"/>
  <c r="F17" i="3"/>
  <c r="F20" i="3"/>
  <c r="F22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K145" i="3" s="1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AY130" i="3"/>
  <c r="AO130" i="3"/>
  <c r="AJ130" i="3"/>
  <c r="AE130" i="3"/>
  <c r="Z130" i="3"/>
  <c r="P130" i="3"/>
  <c r="DO129" i="3"/>
  <c r="DG129" i="3"/>
  <c r="DB129" i="3"/>
  <c r="AY129" i="3"/>
  <c r="AO129" i="3"/>
  <c r="AJ129" i="3"/>
  <c r="AE129" i="3"/>
  <c r="Z129" i="3"/>
  <c r="P129" i="3"/>
  <c r="DO128" i="3"/>
  <c r="DG128" i="3"/>
  <c r="DB128" i="3"/>
  <c r="AY128" i="3"/>
  <c r="AO128" i="3"/>
  <c r="AJ128" i="3"/>
  <c r="AE128" i="3"/>
  <c r="Z128" i="3"/>
  <c r="P128" i="3"/>
  <c r="DO127" i="3"/>
  <c r="DG127" i="3"/>
  <c r="DB127" i="3"/>
  <c r="AY127" i="3"/>
  <c r="AO127" i="3"/>
  <c r="AE127" i="3"/>
  <c r="P127" i="3"/>
  <c r="DO126" i="3"/>
  <c r="DG126" i="3"/>
  <c r="DB126" i="3"/>
  <c r="AY126" i="3"/>
  <c r="AO126" i="3"/>
  <c r="AJ126" i="3"/>
  <c r="AE126" i="3"/>
  <c r="Z126" i="3"/>
  <c r="P126" i="3"/>
  <c r="DO125" i="3"/>
  <c r="DG125" i="3"/>
  <c r="DB125" i="3"/>
  <c r="BX125" i="3"/>
  <c r="AY125" i="3"/>
  <c r="AO125" i="3"/>
  <c r="AJ125" i="3"/>
  <c r="AE125" i="3"/>
  <c r="Z125" i="3"/>
  <c r="P125" i="3"/>
  <c r="DO124" i="3"/>
  <c r="DG124" i="3"/>
  <c r="DB124" i="3"/>
  <c r="AY124" i="3"/>
  <c r="AO124" i="3"/>
  <c r="AJ124" i="3"/>
  <c r="AE124" i="3"/>
  <c r="Z124" i="3"/>
  <c r="P124" i="3"/>
  <c r="DO123" i="3"/>
  <c r="DG123" i="3"/>
  <c r="DB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Z120" i="3"/>
  <c r="P120" i="3"/>
  <c r="DO119" i="3"/>
  <c r="DG119" i="3"/>
  <c r="DB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G114" i="3"/>
  <c r="DB114" i="3"/>
  <c r="BX114" i="3"/>
  <c r="BS114" i="3"/>
  <c r="BI114" i="3"/>
  <c r="AY114" i="3"/>
  <c r="AO114" i="3"/>
  <c r="AJ114" i="3"/>
  <c r="AE114" i="3"/>
  <c r="Z114" i="3"/>
  <c r="P114" i="3"/>
  <c r="DG113" i="3"/>
  <c r="DB113" i="3"/>
  <c r="BS113" i="3"/>
  <c r="BI113" i="3"/>
  <c r="AY113" i="3"/>
  <c r="AO113" i="3"/>
  <c r="AJ113" i="3"/>
  <c r="AE113" i="3"/>
  <c r="Z113" i="3"/>
  <c r="P113" i="3"/>
  <c r="DG112" i="3"/>
  <c r="DB112" i="3"/>
  <c r="BS112" i="3"/>
  <c r="BI112" i="3"/>
  <c r="AY112" i="3"/>
  <c r="AO112" i="3"/>
  <c r="AJ112" i="3"/>
  <c r="AE112" i="3"/>
  <c r="Z112" i="3"/>
  <c r="P112" i="3"/>
  <c r="DG111" i="3"/>
  <c r="DB111" i="3"/>
  <c r="BS111" i="3"/>
  <c r="BI111" i="3"/>
  <c r="AY111" i="3"/>
  <c r="AO111" i="3"/>
  <c r="AJ111" i="3"/>
  <c r="AE111" i="3"/>
  <c r="Z111" i="3"/>
  <c r="P111" i="3"/>
  <c r="DG110" i="3"/>
  <c r="DB110" i="3"/>
  <c r="BS110" i="3"/>
  <c r="BI110" i="3"/>
  <c r="AY110" i="3"/>
  <c r="AO110" i="3"/>
  <c r="AJ110" i="3"/>
  <c r="AE110" i="3"/>
  <c r="Z110" i="3"/>
  <c r="P110" i="3"/>
  <c r="DG109" i="3"/>
  <c r="DB109" i="3"/>
  <c r="BX109" i="3"/>
  <c r="BS109" i="3"/>
  <c r="BI109" i="3"/>
  <c r="AY109" i="3"/>
  <c r="AO109" i="3"/>
  <c r="AJ109" i="3"/>
  <c r="AE109" i="3"/>
  <c r="Z109" i="3"/>
  <c r="P109" i="3"/>
  <c r="DH108" i="3"/>
  <c r="BY108" i="3"/>
  <c r="BJ108" i="3"/>
  <c r="AZ108" i="3"/>
  <c r="AP108" i="3"/>
  <c r="AK108" i="3"/>
  <c r="AF108" i="3"/>
  <c r="AA108" i="3"/>
  <c r="DO107" i="3"/>
  <c r="DG107" i="3"/>
  <c r="DB107" i="3"/>
  <c r="BX107" i="3"/>
  <c r="BS107" i="3"/>
  <c r="BI107" i="3"/>
  <c r="AY107" i="3"/>
  <c r="AO107" i="3"/>
  <c r="AJ107" i="3"/>
  <c r="AE107" i="3"/>
  <c r="P107" i="3"/>
  <c r="DO106" i="3"/>
  <c r="DG106" i="3"/>
  <c r="DB106" i="3"/>
  <c r="BS106" i="3"/>
  <c r="BI106" i="3"/>
  <c r="AY106" i="3"/>
  <c r="AO106" i="3"/>
  <c r="AJ106" i="3"/>
  <c r="AE106" i="3"/>
  <c r="P106" i="3"/>
  <c r="DO105" i="3"/>
  <c r="DG105" i="3"/>
  <c r="DB105" i="3"/>
  <c r="BS105" i="3"/>
  <c r="BI105" i="3"/>
  <c r="AY105" i="3"/>
  <c r="AO105" i="3"/>
  <c r="AJ105" i="3"/>
  <c r="AE105" i="3"/>
  <c r="P105" i="3"/>
  <c r="DO104" i="3"/>
  <c r="DG104" i="3"/>
  <c r="DB104" i="3"/>
  <c r="BS104" i="3"/>
  <c r="BI104" i="3"/>
  <c r="AY104" i="3"/>
  <c r="AO104" i="3"/>
  <c r="AJ104" i="3"/>
  <c r="AE104" i="3"/>
  <c r="Z104" i="3"/>
  <c r="P104" i="3"/>
  <c r="DO103" i="3"/>
  <c r="DG103" i="3"/>
  <c r="DB103" i="3"/>
  <c r="BS103" i="3"/>
  <c r="BI103" i="3"/>
  <c r="AY103" i="3"/>
  <c r="AO103" i="3"/>
  <c r="AJ103" i="3"/>
  <c r="AE103" i="3"/>
  <c r="Z103" i="3"/>
  <c r="P103" i="3"/>
  <c r="DO102" i="3"/>
  <c r="DG102" i="3"/>
  <c r="DB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P100" i="3"/>
  <c r="DO99" i="3"/>
  <c r="DG99" i="3"/>
  <c r="DB99" i="3"/>
  <c r="BX99" i="3"/>
  <c r="BS99" i="3"/>
  <c r="BI99" i="3"/>
  <c r="AY99" i="3"/>
  <c r="AO99" i="3"/>
  <c r="AJ99" i="3"/>
  <c r="AE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P92" i="3"/>
  <c r="DO91" i="3"/>
  <c r="DG91" i="3"/>
  <c r="DB91" i="3"/>
  <c r="BX91" i="3"/>
  <c r="BS91" i="3"/>
  <c r="BI91" i="3"/>
  <c r="AY91" i="3"/>
  <c r="AO91" i="3"/>
  <c r="AE91" i="3"/>
  <c r="P91" i="3"/>
  <c r="DP90" i="3"/>
  <c r="DH90" i="3"/>
  <c r="CI90" i="3"/>
  <c r="BY90" i="3"/>
  <c r="BT90" i="3"/>
  <c r="BJ90" i="3"/>
  <c r="AZ90" i="3"/>
  <c r="AP90" i="3"/>
  <c r="AK90" i="3"/>
  <c r="AF90" i="3"/>
  <c r="DO89" i="3"/>
  <c r="DG89" i="3"/>
  <c r="DB89" i="3"/>
  <c r="BX89" i="3"/>
  <c r="BS89" i="3"/>
  <c r="BI89" i="3"/>
  <c r="AY89" i="3"/>
  <c r="AO89" i="3"/>
  <c r="AJ89" i="3"/>
  <c r="AE89" i="3"/>
  <c r="P89" i="3"/>
  <c r="DO88" i="3"/>
  <c r="DG88" i="3"/>
  <c r="DB88" i="3"/>
  <c r="BX88" i="3"/>
  <c r="BS88" i="3"/>
  <c r="BI88" i="3"/>
  <c r="AY88" i="3"/>
  <c r="AJ88" i="3"/>
  <c r="AE88" i="3"/>
  <c r="P88" i="3"/>
  <c r="DO87" i="3"/>
  <c r="DG87" i="3"/>
  <c r="DB87" i="3"/>
  <c r="BX87" i="3"/>
  <c r="BS87" i="3"/>
  <c r="BI87" i="3"/>
  <c r="AY87" i="3"/>
  <c r="AJ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P85" i="3"/>
  <c r="DP84" i="3"/>
  <c r="DH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P62" i="3"/>
  <c r="DO61" i="3"/>
  <c r="DG61" i="3"/>
  <c r="DB61" i="3"/>
  <c r="BX61" i="3"/>
  <c r="BI61" i="3"/>
  <c r="AY61" i="3"/>
  <c r="AO61" i="3"/>
  <c r="AJ61" i="3"/>
  <c r="AE61" i="3"/>
  <c r="P61" i="3"/>
  <c r="DO60" i="3"/>
  <c r="DG60" i="3"/>
  <c r="DB60" i="3"/>
  <c r="BX60" i="3"/>
  <c r="BI60" i="3"/>
  <c r="AY60" i="3"/>
  <c r="AO60" i="3"/>
  <c r="AJ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P58" i="3"/>
  <c r="DO57" i="3"/>
  <c r="DG57" i="3"/>
  <c r="DB57" i="3"/>
  <c r="BX57" i="3"/>
  <c r="BI57" i="3"/>
  <c r="AY57" i="3"/>
  <c r="AO57" i="3"/>
  <c r="AJ57" i="3"/>
  <c r="AE57" i="3"/>
  <c r="P57" i="3"/>
  <c r="DP56" i="3"/>
  <c r="DH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J55" i="3"/>
  <c r="AE55" i="3"/>
  <c r="P55" i="3"/>
  <c r="DO54" i="3"/>
  <c r="DG54" i="3"/>
  <c r="DB54" i="3"/>
  <c r="CC54" i="3"/>
  <c r="AY54" i="3"/>
  <c r="AJ54" i="3"/>
  <c r="AE54" i="3"/>
  <c r="P54" i="3"/>
  <c r="DO53" i="3"/>
  <c r="DG53" i="3"/>
  <c r="DB53" i="3"/>
  <c r="CC53" i="3"/>
  <c r="AY53" i="3"/>
  <c r="AO53" i="3"/>
  <c r="AJ53" i="3"/>
  <c r="AE53" i="3"/>
  <c r="Z53" i="3"/>
  <c r="P53" i="3"/>
  <c r="DO52" i="3"/>
  <c r="DG52" i="3"/>
  <c r="DB52" i="3"/>
  <c r="CC52" i="3"/>
  <c r="AY52" i="3"/>
  <c r="AJ52" i="3"/>
  <c r="AE52" i="3"/>
  <c r="P52" i="3"/>
  <c r="DO51" i="3"/>
  <c r="DG51" i="3"/>
  <c r="DB51" i="3"/>
  <c r="CC51" i="3"/>
  <c r="AY51" i="3"/>
  <c r="AJ51" i="3"/>
  <c r="AE51" i="3"/>
  <c r="P51" i="3"/>
  <c r="DO50" i="3"/>
  <c r="DG50" i="3"/>
  <c r="DB50" i="3"/>
  <c r="CC50" i="3"/>
  <c r="AY50" i="3"/>
  <c r="AJ50" i="3"/>
  <c r="AE50" i="3"/>
  <c r="P50" i="3"/>
  <c r="DO49" i="3"/>
  <c r="DG49" i="3"/>
  <c r="DB49" i="3"/>
  <c r="CC49" i="3"/>
  <c r="BI49" i="3"/>
  <c r="AY49" i="3"/>
  <c r="AO49" i="3"/>
  <c r="AJ49" i="3"/>
  <c r="AE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P28" i="3"/>
  <c r="DO26" i="3"/>
  <c r="DG26" i="3"/>
  <c r="DB26" i="3"/>
  <c r="BX26" i="3"/>
  <c r="BS26" i="3"/>
  <c r="BI26" i="3"/>
  <c r="AY26" i="3"/>
  <c r="AO26" i="3"/>
  <c r="AJ26" i="3"/>
  <c r="AE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BI6" i="3"/>
  <c r="AZ6" i="3"/>
  <c r="AP6" i="3"/>
  <c r="AK6" i="3"/>
  <c r="AF6" i="3"/>
  <c r="DO69" i="3" l="1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C145" i="3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C6" i="3"/>
  <c r="DP138" i="3"/>
  <c r="CI6" i="3"/>
  <c r="CH6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H11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N115" i="3"/>
  <c r="K116" i="3"/>
  <c r="K118" i="3"/>
  <c r="K120" i="3"/>
  <c r="K123" i="3"/>
  <c r="K125" i="3"/>
  <c r="K127" i="3"/>
  <c r="AT128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F145" i="3" l="1"/>
  <c r="F146" i="3"/>
  <c r="K108" i="3"/>
  <c r="C143" i="3"/>
  <c r="AQ143" i="3"/>
  <c r="DC143" i="3"/>
  <c r="BY143" i="3"/>
  <c r="AT11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AA11" i="3" l="1"/>
  <c r="DB143" i="3"/>
  <c r="AA143" i="3" l="1"/>
</calcChain>
</file>

<file path=xl/comments1.xml><?xml version="1.0" encoding="utf-8"?>
<comments xmlns="http://schemas.openxmlformats.org/spreadsheetml/2006/main">
  <authors>
    <author>Ищенко Ольга Саидкуловна</author>
    <author>Пануева Светлана Александровна</author>
  </authors>
  <commentList>
    <comment ref="AQ5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на 2022 год утверждена в сумме 910,00 руб.</t>
        </r>
      </text>
    </comment>
    <comment ref="AR53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по состоянию на 01.07.2022 исполнена в сумме 902,92 руб.</t>
        </r>
      </text>
    </comment>
    <comment ref="AR57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по состоянию на 01.07.2022 исполнена в сумме -27,35</t>
        </r>
      </text>
    </comment>
    <comment ref="AR89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поступление прочих неналоговых доходов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поселения, по состоянию на 01.07.2022 составило 1,88 руб.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<sst xmlns="http://schemas.openxmlformats.org/spreadsheetml/2006/main" count="293" uniqueCount="178">
  <si>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</si>
  <si>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</si>
  <si>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</si>
  <si>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</si>
  <si>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</si>
  <si>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</si>
  <si>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</si>
  <si>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</si>
  <si>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</si>
  <si>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</si>
  <si>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</si>
  <si>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</si>
  <si>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</si>
  <si>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</si>
  <si>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</si>
  <si>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</si>
  <si>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</si>
  <si>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</si>
  <si>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</si>
  <si>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</si>
  <si>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</si>
  <si>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</si>
  <si>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</si>
  <si>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</si>
  <si>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</si>
  <si>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</si>
  <si>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</si>
  <si>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</si>
  <si>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</si>
  <si>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</si>
  <si>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</si>
  <si>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</si>
  <si>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</si>
  <si>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</si>
  <si>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</si>
  <si>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</si>
  <si>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</si>
  <si>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</si>
  <si>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</si>
  <si>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</si>
  <si>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</si>
  <si>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</si>
  <si>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</si>
  <si>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</si>
  <si>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</si>
  <si>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</si>
  <si>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</si>
  <si>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</si>
  <si>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</si>
  <si>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</si>
  <si>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</si>
  <si>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</si>
  <si>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</si>
  <si>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</si>
  <si>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</si>
  <si>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</si>
  <si>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</si>
  <si>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</si>
  <si>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</si>
  <si>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</si>
  <si>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</si>
  <si>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</si>
  <si>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</si>
  <si>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</si>
  <si>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</si>
  <si>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</si>
  <si>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</si>
  <si>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</si>
  <si>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</si>
  <si>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</si>
  <si>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</si>
  <si>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</si>
  <si>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</si>
  <si>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</si>
  <si>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</si>
  <si>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</si>
  <si>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</si>
  <si>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</si>
  <si>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</si>
  <si>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</si>
  <si>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</si>
  <si>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</si>
  <si>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</si>
  <si>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</si>
  <si>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</si>
  <si>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</si>
  <si>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</si>
  <si>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</si>
  <si>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</si>
  <si>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</si>
  <si>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</si>
  <si>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</si>
  <si>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</si>
  <si>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</si>
  <si>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</si>
  <si>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</si>
  <si>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</si>
  <si>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</si>
  <si>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</si>
  <si>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</si>
  <si>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</si>
  <si>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</si>
  <si>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</si>
  <si>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</si>
  <si>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</si>
  <si>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</si>
  <si>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</si>
  <si>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</si>
  <si>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</si>
  <si>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</si>
  <si>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</si>
  <si>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</si>
  <si>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</si>
  <si>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</si>
  <si>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</si>
  <si>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</si>
  <si>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</si>
  <si>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</si>
  <si>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</si>
  <si>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</si>
  <si>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</si>
  <si>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</si>
  <si>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</si>
  <si>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</si>
  <si>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</si>
  <si>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</si>
  <si>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</si>
  <si>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</si>
  <si>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</si>
  <si>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</si>
  <si>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</si>
  <si>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</si>
  <si>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</si>
  <si>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</si>
  <si>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</si>
  <si>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</si>
  <si>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</si>
  <si>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</si>
  <si>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</si>
  <si>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</si>
  <si>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</si>
  <si>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</si>
  <si>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</si>
  <si>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</si>
  <si>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</si>
  <si>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</si>
  <si>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</si>
  <si>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Процент исполнения доходов на 01.07.2021</t>
  </si>
  <si>
    <t>Темп роста (снижения) (январь-июнь 2021 к январю-июню 2020)</t>
  </si>
  <si>
    <t>Исполнено на 01.07.2021</t>
  </si>
  <si>
    <t>Мытское сельское поселение</t>
  </si>
  <si>
    <t>Утверждено на 2022 год</t>
  </si>
  <si>
    <t>Исполнение налоговых и неналоговых доходов бюджетов поселений на 01.07.2022 (рублей)</t>
  </si>
  <si>
    <t>Исполнено на 01.07.2022</t>
  </si>
  <si>
    <t>Утверждено на 2022  год</t>
  </si>
  <si>
    <t>Процент исполнения доходов на 01.07.2022</t>
  </si>
  <si>
    <t>Темп роста (снижения) (январь-июнь 2022 к январю-июню 2021)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</si>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</sst>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" fontId="11" fillId="0" borderId="6">
      <alignment horizontal="right"/>
    </xf>
    <xf numFmtId="0" fontId="12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18">
    <xf numFmtId="0" fontId="0" fillId="0" borderId="0" xfId="0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4" fontId="3" fillId="15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 shrinkToFit="1"/>
    </xf>
    <xf numFmtId="4" fontId="4" fillId="16" borderId="3" xfId="1" applyNumberFormat="1" applyFont="1" applyFill="1" applyBorder="1" applyAlignment="1">
      <alignment wrapText="1" readingOrder="1"/>
    </xf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0" fillId="0" borderId="2" xfId="0" applyNumberFormat="1" applyFont="1" applyBorder="1"/>
    <xf numFmtId="164" fontId="4" fillId="15" borderId="2" xfId="1" applyNumberFormat="1" applyFont="1" applyFill="1" applyBorder="1" applyAlignment="1">
      <alignment horizontal="right"/>
    </xf>
    <xf numFmtId="4" fontId="4" fillId="15" borderId="0" xfId="1" applyNumberFormat="1" applyFont="1" applyFill="1" applyBorder="1" applyAlignment="1">
      <alignment horizontal="right"/>
    </xf>
    <xf numFmtId="4" fontId="10" fillId="15" borderId="2" xfId="0" applyNumberFormat="1" applyFont="1" applyFill="1" applyBorder="1"/>
    <xf numFmtId="0" fontId="4" fillId="16" borderId="5" xfId="1" applyFont="1" applyFill="1" applyBorder="1" applyAlignment="1">
      <alignment horizontal="justify" vertical="center" wrapText="1"/>
    </xf>
    <xf numFmtId="0" fontId="9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16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0" fontId="13" fillId="0" borderId="0" xfId="1" applyFont="1" applyAlignment="1">
      <alignment horizontal="justify"/>
    </xf>
    <xf numFmtId="0" fontId="13" fillId="0" borderId="0" xfId="1" applyFont="1"/>
    <xf numFmtId="0" fontId="3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1" applyFont="1"/>
    <xf numFmtId="0" fontId="14" fillId="0" borderId="0" xfId="1" applyFont="1"/>
    <xf numFmtId="0" fontId="13" fillId="15" borderId="0" xfId="1" applyFont="1" applyFill="1"/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4" fillId="16" borderId="5" xfId="1" applyFont="1" applyFill="1" applyBorder="1"/>
    <xf numFmtId="0" fontId="2" fillId="0" borderId="0" xfId="1" applyAlignment="1">
      <alignment horizontal="justify"/>
    </xf>
    <xf numFmtId="0" fontId="2" fillId="0" borderId="0" xfId="1"/>
    <xf numFmtId="4" fontId="0" fillId="0" borderId="2" xfId="0" applyNumberFormat="1" applyBorder="1"/>
    <xf numFmtId="4" fontId="14" fillId="15" borderId="2" xfId="1" applyNumberFormat="1" applyFont="1" applyFill="1" applyBorder="1"/>
    <xf numFmtId="4" fontId="4" fillId="15" borderId="0" xfId="1" applyNumberFormat="1" applyFont="1" applyFill="1" applyBorder="1"/>
    <xf numFmtId="164" fontId="4" fillId="15" borderId="0" xfId="1" applyNumberFormat="1" applyFont="1" applyFill="1" applyBorder="1" applyAlignment="1">
      <alignment horizontal="right"/>
    </xf>
    <xf numFmtId="4" fontId="14" fillId="15" borderId="0" xfId="1" applyNumberFormat="1" applyFont="1" applyFill="1" applyBorder="1"/>
    <xf numFmtId="0" fontId="8" fillId="0" borderId="2" xfId="1" applyFont="1" applyBorder="1"/>
    <xf numFmtId="4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9" fontId="4" fillId="16" borderId="2" xfId="1" applyNumberFormat="1" applyFont="1" applyFill="1" applyBorder="1" applyAlignment="1">
      <alignment horizontal="right"/>
    </xf>
    <xf numFmtId="14" fontId="19" fillId="0" borderId="0" xfId="1" applyNumberFormat="1" applyFont="1"/>
    <xf numFmtId="4" fontId="9" fillId="0" borderId="0" xfId="1" applyNumberFormat="1" applyFont="1" applyAlignment="1">
      <alignment vertical="top"/>
    </xf>
    <xf numFmtId="4" fontId="8" fillId="0" borderId="0" xfId="1" applyNumberFormat="1" applyFont="1" applyAlignment="1">
      <alignment vertical="top"/>
    </xf>
    <xf numFmtId="4" fontId="20" fillId="0" borderId="2" xfId="0" applyNumberFormat="1" applyFont="1" applyBorder="1"/>
    <xf numFmtId="0" fontId="2" fillId="0" borderId="0" xfId="1" applyFill="1"/>
    <xf numFmtId="4" fontId="10" fillId="0" borderId="2" xfId="0" applyNumberFormat="1" applyFont="1" applyFill="1" applyBorder="1"/>
    <xf numFmtId="4" fontId="9" fillId="0" borderId="0" xfId="1" applyNumberFormat="1" applyFont="1" applyFill="1" applyAlignment="1">
      <alignment vertical="top"/>
    </xf>
    <xf numFmtId="4" fontId="8" fillId="0" borderId="0" xfId="1" applyNumberFormat="1" applyFont="1" applyFill="1" applyAlignment="1">
      <alignment vertical="top"/>
    </xf>
    <xf numFmtId="0" fontId="19" fillId="0" borderId="7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00FF"/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62"/>
  <sheetViews>
    <sheetView tabSelected="1" topLeftCell="A3" zoomScale="80" zoomScaleNormal="80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B3" sqref="B3"/>
    </sheetView>
  </sheetViews>
  <sheetFormatPr defaultColWidth="9.140625" defaultRowHeight="12.75" outlineLevelRow="1" outlineLevelCol="1" x14ac:dyDescent="0.2"/>
  <cols>
    <col min="1" max="1" width="4.42578125" style="34" bestFit="1" customWidth="1"/>
    <col min="2" max="2" width="45.28515625" style="34" customWidth="1"/>
    <col min="3" max="3" width="19.5703125" style="34" customWidth="1"/>
    <col min="4" max="4" width="17.140625" style="34" customWidth="1"/>
    <col min="5" max="5" width="17.42578125" style="34" customWidth="1"/>
    <col min="6" max="7" width="12.7109375" style="34" customWidth="1"/>
    <col min="8" max="8" width="19.28515625" style="34" customWidth="1"/>
    <col min="9" max="9" width="17.7109375" style="34" customWidth="1"/>
    <col min="10" max="10" width="17.28515625" style="34" customWidth="1"/>
    <col min="11" max="11" width="12.7109375" style="34" customWidth="1"/>
    <col min="12" max="12" width="15.28515625" style="34" customWidth="1"/>
    <col min="13" max="13" width="18.28515625" style="44" customWidth="1"/>
    <col min="14" max="14" width="18" style="44" customWidth="1"/>
    <col min="15" max="15" width="17.7109375" style="34" customWidth="1"/>
    <col min="16" max="17" width="12.7109375" style="34" customWidth="1"/>
    <col min="18" max="18" width="18.28515625" style="44" customWidth="1"/>
    <col min="19" max="19" width="18" style="44" customWidth="1"/>
    <col min="20" max="20" width="19.7109375" style="34" customWidth="1"/>
    <col min="21" max="22" width="14.140625" style="34" customWidth="1"/>
    <col min="23" max="23" width="18.28515625" style="44" customWidth="1"/>
    <col min="24" max="24" width="18" style="44" customWidth="1"/>
    <col min="25" max="25" width="17.85546875" style="34" customWidth="1"/>
    <col min="26" max="27" width="15.5703125" style="34" customWidth="1"/>
    <col min="28" max="28" width="18.28515625" style="44" customWidth="1"/>
    <col min="29" max="29" width="18" style="44" customWidth="1"/>
    <col min="30" max="30" width="18.42578125" style="34" customWidth="1"/>
    <col min="31" max="32" width="12.7109375" style="34" customWidth="1"/>
    <col min="33" max="33" width="18.28515625" style="44" customWidth="1"/>
    <col min="34" max="34" width="18" style="44" customWidth="1"/>
    <col min="35" max="35" width="19.7109375" style="34" customWidth="1"/>
    <col min="36" max="37" width="12.7109375" style="34" customWidth="1"/>
    <col min="38" max="38" width="18.28515625" style="44" customWidth="1"/>
    <col min="39" max="39" width="18" style="44" customWidth="1"/>
    <col min="40" max="40" width="19.7109375" style="34" customWidth="1"/>
    <col min="41" max="41" width="12.7109375" style="34" customWidth="1"/>
    <col min="42" max="42" width="14.140625" style="34" customWidth="1"/>
    <col min="43" max="43" width="18" style="34" customWidth="1"/>
    <col min="44" max="44" width="17.140625" style="34" customWidth="1"/>
    <col min="45" max="45" width="17.28515625" style="34" customWidth="1"/>
    <col min="46" max="47" width="12.7109375" style="34" customWidth="1"/>
    <col min="48" max="48" width="18.28515625" style="44" customWidth="1"/>
    <col min="49" max="49" width="18" style="44" customWidth="1"/>
    <col min="50" max="50" width="17.140625" style="34" customWidth="1"/>
    <col min="51" max="52" width="12.7109375" style="34" customWidth="1"/>
    <col min="53" max="53" width="18.28515625" style="44" customWidth="1"/>
    <col min="54" max="54" width="18" style="44" customWidth="1"/>
    <col min="55" max="55" width="19.7109375" style="34" customWidth="1"/>
    <col min="56" max="57" width="12.7109375" style="34" customWidth="1"/>
    <col min="58" max="58" width="18.28515625" style="44" customWidth="1"/>
    <col min="59" max="59" width="18" style="44" customWidth="1"/>
    <col min="60" max="60" width="19.7109375" style="34" customWidth="1"/>
    <col min="61" max="62" width="12.7109375" style="34" customWidth="1"/>
    <col min="63" max="63" width="18.28515625" style="44" customWidth="1"/>
    <col min="64" max="64" width="18" style="44" customWidth="1"/>
    <col min="65" max="65" width="15" style="34" customWidth="1"/>
    <col min="66" max="67" width="12.7109375" style="34" customWidth="1"/>
    <col min="68" max="68" width="18.28515625" style="44" customWidth="1"/>
    <col min="69" max="69" width="18" style="44" customWidth="1"/>
    <col min="70" max="70" width="16" style="34" customWidth="1"/>
    <col min="71" max="72" width="12.7109375" style="34" customWidth="1"/>
    <col min="73" max="73" width="18.28515625" style="44" customWidth="1"/>
    <col min="74" max="74" width="18" style="44" customWidth="1"/>
    <col min="75" max="75" width="16.140625" style="34" customWidth="1"/>
    <col min="76" max="77" width="12.7109375" style="34" customWidth="1"/>
    <col min="78" max="78" width="18.28515625" style="44" customWidth="1"/>
    <col min="79" max="79" width="18" style="44" customWidth="1"/>
    <col min="80" max="80" width="16" style="34" customWidth="1"/>
    <col min="81" max="82" width="12.7109375" style="34" customWidth="1"/>
    <col min="83" max="83" width="15.5703125" style="34" customWidth="1"/>
    <col min="84" max="85" width="15.85546875" style="34" customWidth="1"/>
    <col min="86" max="87" width="12.7109375" style="34" customWidth="1"/>
    <col min="88" max="88" width="18.28515625" style="44" customWidth="1"/>
    <col min="89" max="89" width="18" style="44" customWidth="1"/>
    <col min="90" max="90" width="17" style="34" customWidth="1"/>
    <col min="91" max="92" width="12.7109375" style="34" customWidth="1"/>
    <col min="93" max="93" width="18.28515625" style="44" customWidth="1"/>
    <col min="94" max="94" width="18" style="44" customWidth="1"/>
    <col min="95" max="95" width="15" style="34" customWidth="1"/>
    <col min="96" max="97" width="12.7109375" style="34" customWidth="1"/>
    <col min="98" max="98" width="18.28515625" style="44" customWidth="1"/>
    <col min="99" max="99" width="18" style="44" customWidth="1"/>
    <col min="100" max="100" width="16.85546875" style="34" customWidth="1"/>
    <col min="101" max="102" width="12.7109375" style="34" customWidth="1"/>
    <col min="103" max="103" width="18.28515625" style="44" customWidth="1"/>
    <col min="104" max="104" width="18" style="44" customWidth="1"/>
    <col min="105" max="105" width="16" style="34" customWidth="1"/>
    <col min="106" max="107" width="12.7109375" style="34" customWidth="1"/>
    <col min="108" max="108" width="18.28515625" style="44" customWidth="1"/>
    <col min="109" max="109" width="18" style="44" customWidth="1"/>
    <col min="110" max="110" width="16.28515625" style="34" customWidth="1"/>
    <col min="111" max="112" width="14.28515625" style="34" customWidth="1"/>
    <col min="113" max="113" width="18" style="44" customWidth="1"/>
    <col min="114" max="114" width="17.7109375" style="34" customWidth="1"/>
    <col min="115" max="115" width="14.28515625" style="34" customWidth="1"/>
    <col min="116" max="116" width="18.28515625" style="44" customWidth="1"/>
    <col min="117" max="117" width="18" style="44" customWidth="1"/>
    <col min="118" max="118" width="14.7109375" style="34" customWidth="1"/>
    <col min="119" max="120" width="12.7109375" style="34" customWidth="1"/>
    <col min="121" max="121" width="18.28515625" style="44" customWidth="1"/>
    <col min="122" max="122" width="18" style="44" customWidth="1"/>
    <col min="123" max="123" width="14.7109375" style="44" customWidth="1" outlineLevel="1"/>
    <col min="124" max="125" width="12.7109375" style="44" customWidth="1" outlineLevel="1"/>
    <col min="126" max="16384" width="9.140625" style="34"/>
  </cols>
  <sheetData>
    <row r="1" spans="1:125" x14ac:dyDescent="0.2">
      <c r="A1" s="33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3"/>
      <c r="N1" s="43"/>
      <c r="O1" s="33"/>
      <c r="P1" s="33"/>
      <c r="R1" s="43"/>
      <c r="S1" s="43"/>
      <c r="T1" s="33"/>
      <c r="W1" s="43"/>
      <c r="X1" s="43"/>
      <c r="Y1" s="33"/>
      <c r="AB1" s="43"/>
      <c r="AC1" s="43"/>
      <c r="AD1" s="33"/>
      <c r="AG1" s="43"/>
      <c r="AH1" s="43"/>
      <c r="AI1" s="33"/>
      <c r="AL1" s="43"/>
      <c r="AM1" s="43"/>
      <c r="AN1" s="33"/>
      <c r="AV1" s="43"/>
      <c r="AW1" s="43"/>
      <c r="AX1" s="33"/>
      <c r="BA1" s="43"/>
      <c r="BB1" s="43"/>
      <c r="BC1" s="33"/>
      <c r="BF1" s="43"/>
      <c r="BG1" s="43"/>
      <c r="BH1" s="33"/>
      <c r="BK1" s="43"/>
      <c r="BL1" s="43"/>
      <c r="BM1" s="33"/>
      <c r="BP1" s="43"/>
      <c r="BQ1" s="43"/>
      <c r="BR1" s="33"/>
      <c r="BU1" s="43"/>
      <c r="BV1" s="43"/>
      <c r="BW1" s="33"/>
      <c r="BZ1" s="43"/>
      <c r="CA1" s="43"/>
      <c r="CB1" s="33"/>
      <c r="CE1" s="33"/>
      <c r="CF1" s="33"/>
      <c r="CG1" s="33"/>
      <c r="CJ1" s="43"/>
      <c r="CK1" s="43"/>
      <c r="CL1" s="33"/>
      <c r="CO1" s="43"/>
      <c r="CP1" s="43"/>
      <c r="CQ1" s="33"/>
      <c r="CT1" s="43"/>
      <c r="CU1" s="43"/>
      <c r="CV1" s="33"/>
      <c r="CY1" s="43"/>
      <c r="CZ1" s="43"/>
      <c r="DA1" s="33"/>
      <c r="DD1" s="43"/>
      <c r="DE1" s="43"/>
      <c r="DF1" s="33"/>
      <c r="DI1" s="43"/>
      <c r="DJ1" s="33"/>
      <c r="DL1" s="43"/>
      <c r="DM1" s="43"/>
      <c r="DN1" s="33"/>
      <c r="DQ1" s="43"/>
      <c r="DR1" s="43"/>
      <c r="DS1" s="43"/>
    </row>
    <row r="2" spans="1:125" ht="26.25" customHeight="1" x14ac:dyDescent="0.2">
      <c r="A2" s="1"/>
      <c r="B2" s="1"/>
      <c r="C2" s="1"/>
      <c r="D2" s="1"/>
      <c r="E2" s="1"/>
      <c r="F2" s="1"/>
      <c r="G2" s="9" t="s">
        <v>152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2"/>
      <c r="AM2" s="2"/>
      <c r="AN2" s="2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1"/>
      <c r="BA2" s="2"/>
      <c r="BB2" s="2"/>
      <c r="BC2" s="2"/>
      <c r="BD2" s="1"/>
      <c r="BE2" s="1"/>
      <c r="BF2" s="2"/>
      <c r="BG2" s="2"/>
      <c r="BH2" s="2"/>
      <c r="BI2" s="1"/>
      <c r="BJ2" s="1"/>
      <c r="BK2" s="2"/>
      <c r="BL2" s="2"/>
      <c r="BM2" s="2"/>
      <c r="BN2" s="1"/>
      <c r="BO2" s="1"/>
      <c r="BP2" s="2"/>
      <c r="BQ2" s="2"/>
      <c r="BR2" s="2"/>
      <c r="BS2" s="1"/>
      <c r="BT2" s="1"/>
      <c r="BU2" s="2"/>
      <c r="BV2" s="2"/>
      <c r="BW2" s="2"/>
      <c r="BX2" s="1"/>
      <c r="BY2" s="1"/>
      <c r="BZ2" s="2"/>
      <c r="CA2" s="2"/>
      <c r="CB2" s="2"/>
      <c r="CC2" s="1"/>
      <c r="CD2" s="1"/>
      <c r="CE2" s="2"/>
      <c r="CF2" s="2"/>
      <c r="CG2" s="2"/>
      <c r="CH2" s="1"/>
      <c r="CI2" s="1"/>
      <c r="CJ2" s="2"/>
      <c r="CK2" s="2"/>
      <c r="CL2" s="2"/>
      <c r="CM2" s="1"/>
      <c r="CN2" s="1"/>
      <c r="CO2" s="2"/>
      <c r="CP2" s="2"/>
      <c r="CQ2" s="2"/>
      <c r="CR2" s="1"/>
      <c r="CS2" s="1"/>
      <c r="CT2" s="2"/>
      <c r="CU2" s="2"/>
      <c r="CV2" s="2"/>
      <c r="CW2" s="1"/>
      <c r="CX2" s="1"/>
      <c r="CY2" s="2"/>
      <c r="CZ2" s="2"/>
      <c r="DA2" s="2"/>
      <c r="DB2" s="1"/>
      <c r="DC2" s="1"/>
      <c r="DD2" s="2"/>
      <c r="DE2" s="2"/>
      <c r="DF2" s="2"/>
      <c r="DG2" s="1"/>
      <c r="DH2" s="1"/>
      <c r="DI2" s="2"/>
      <c r="DJ2" s="2"/>
      <c r="DK2" s="1"/>
      <c r="DL2" s="2"/>
      <c r="DM2" s="2"/>
      <c r="DN2" s="2"/>
      <c r="DO2" s="1"/>
      <c r="DP2" s="1"/>
      <c r="DQ2" s="2"/>
      <c r="DR2" s="2"/>
      <c r="DS2" s="2"/>
      <c r="DT2" s="1"/>
      <c r="DU2" s="1"/>
    </row>
    <row r="3" spans="1:125" s="35" customFormat="1" ht="83.25" customHeight="1" x14ac:dyDescent="0.2">
      <c r="A3" s="7"/>
      <c r="B3" s="7"/>
      <c r="C3" s="65" t="s">
        <v>114</v>
      </c>
      <c r="D3" s="66"/>
      <c r="E3" s="66"/>
      <c r="F3" s="66"/>
      <c r="G3" s="66"/>
      <c r="H3" s="67" t="s">
        <v>115</v>
      </c>
      <c r="I3" s="68"/>
      <c r="J3" s="68"/>
      <c r="K3" s="68"/>
      <c r="L3" s="69"/>
      <c r="M3" s="70" t="s">
        <v>157</v>
      </c>
      <c r="N3" s="71"/>
      <c r="O3" s="71"/>
      <c r="P3" s="71"/>
      <c r="Q3" s="72"/>
      <c r="R3" s="73" t="s">
        <v>158</v>
      </c>
      <c r="S3" s="74"/>
      <c r="T3" s="74"/>
      <c r="U3" s="74"/>
      <c r="V3" s="75"/>
      <c r="W3" s="79" t="s">
        <v>159</v>
      </c>
      <c r="X3" s="80"/>
      <c r="Y3" s="80"/>
      <c r="Z3" s="80"/>
      <c r="AA3" s="81"/>
      <c r="AB3" s="82" t="s">
        <v>160</v>
      </c>
      <c r="AC3" s="83"/>
      <c r="AD3" s="83"/>
      <c r="AE3" s="83"/>
      <c r="AF3" s="84"/>
      <c r="AG3" s="93" t="s">
        <v>161</v>
      </c>
      <c r="AH3" s="94"/>
      <c r="AI3" s="94"/>
      <c r="AJ3" s="94"/>
      <c r="AK3" s="95"/>
      <c r="AL3" s="100" t="s">
        <v>162</v>
      </c>
      <c r="AM3" s="101"/>
      <c r="AN3" s="101"/>
      <c r="AO3" s="101"/>
      <c r="AP3" s="102"/>
      <c r="AQ3" s="67" t="s">
        <v>116</v>
      </c>
      <c r="AR3" s="68"/>
      <c r="AS3" s="68"/>
      <c r="AT3" s="68"/>
      <c r="AU3" s="69"/>
      <c r="AV3" s="85" t="s">
        <v>163</v>
      </c>
      <c r="AW3" s="86"/>
      <c r="AX3" s="86"/>
      <c r="AY3" s="86"/>
      <c r="AZ3" s="87"/>
      <c r="BA3" s="88" t="s">
        <v>164</v>
      </c>
      <c r="BB3" s="89"/>
      <c r="BC3" s="89"/>
      <c r="BD3" s="89"/>
      <c r="BE3" s="89"/>
      <c r="BF3" s="90" t="s">
        <v>165</v>
      </c>
      <c r="BG3" s="91"/>
      <c r="BH3" s="91"/>
      <c r="BI3" s="91"/>
      <c r="BJ3" s="92"/>
      <c r="BK3" s="103" t="s">
        <v>117</v>
      </c>
      <c r="BL3" s="104"/>
      <c r="BM3" s="104"/>
      <c r="BN3" s="104"/>
      <c r="BO3" s="105"/>
      <c r="BP3" s="109" t="s">
        <v>166</v>
      </c>
      <c r="BQ3" s="110"/>
      <c r="BR3" s="110"/>
      <c r="BS3" s="110"/>
      <c r="BT3" s="111"/>
      <c r="BU3" s="112" t="s">
        <v>167</v>
      </c>
      <c r="BV3" s="113"/>
      <c r="BW3" s="113"/>
      <c r="BX3" s="113"/>
      <c r="BY3" s="114"/>
      <c r="BZ3" s="115" t="s">
        <v>168</v>
      </c>
      <c r="CA3" s="116"/>
      <c r="CB3" s="116"/>
      <c r="CC3" s="116"/>
      <c r="CD3" s="117"/>
      <c r="CE3" s="106" t="s">
        <v>169</v>
      </c>
      <c r="CF3" s="107"/>
      <c r="CG3" s="107"/>
      <c r="CH3" s="107"/>
      <c r="CI3" s="108"/>
      <c r="CJ3" s="97" t="s">
        <v>170</v>
      </c>
      <c r="CK3" s="98"/>
      <c r="CL3" s="98"/>
      <c r="CM3" s="98"/>
      <c r="CN3" s="99"/>
      <c r="CO3" s="97" t="s">
        <v>171</v>
      </c>
      <c r="CP3" s="98"/>
      <c r="CQ3" s="98"/>
      <c r="CR3" s="98"/>
      <c r="CS3" s="99"/>
      <c r="CT3" s="76" t="s">
        <v>172</v>
      </c>
      <c r="CU3" s="77"/>
      <c r="CV3" s="77"/>
      <c r="CW3" s="77"/>
      <c r="CX3" s="78"/>
      <c r="CY3" s="100" t="s">
        <v>173</v>
      </c>
      <c r="CZ3" s="101"/>
      <c r="DA3" s="101"/>
      <c r="DB3" s="101"/>
      <c r="DC3" s="102"/>
      <c r="DD3" s="93" t="s">
        <v>174</v>
      </c>
      <c r="DE3" s="94"/>
      <c r="DF3" s="94"/>
      <c r="DG3" s="94"/>
      <c r="DH3" s="95"/>
      <c r="DI3" s="70" t="s">
        <v>175</v>
      </c>
      <c r="DJ3" s="71"/>
      <c r="DK3" s="72"/>
      <c r="DL3" s="96" t="s">
        <v>176</v>
      </c>
      <c r="DM3" s="96"/>
      <c r="DN3" s="96"/>
      <c r="DO3" s="96"/>
      <c r="DP3" s="96"/>
      <c r="DQ3" s="64" t="s">
        <v>177</v>
      </c>
      <c r="DR3" s="64"/>
      <c r="DS3" s="64"/>
      <c r="DT3" s="64"/>
      <c r="DU3" s="64"/>
    </row>
    <row r="4" spans="1:125" s="36" customFormat="1" ht="90" x14ac:dyDescent="0.2">
      <c r="A4" s="7"/>
      <c r="B4" s="13" t="s">
        <v>118</v>
      </c>
      <c r="C4" s="28" t="s">
        <v>154</v>
      </c>
      <c r="D4" s="28" t="s">
        <v>153</v>
      </c>
      <c r="E4" s="28" t="s">
        <v>149</v>
      </c>
      <c r="F4" s="28" t="s">
        <v>155</v>
      </c>
      <c r="G4" s="28" t="s">
        <v>156</v>
      </c>
      <c r="H4" s="28" t="s">
        <v>154</v>
      </c>
      <c r="I4" s="28" t="s">
        <v>153</v>
      </c>
      <c r="J4" s="28" t="s">
        <v>149</v>
      </c>
      <c r="K4" s="28" t="s">
        <v>155</v>
      </c>
      <c r="L4" s="28" t="s">
        <v>156</v>
      </c>
      <c r="M4" s="28" t="s">
        <v>154</v>
      </c>
      <c r="N4" s="28" t="s">
        <v>153</v>
      </c>
      <c r="O4" s="28" t="s">
        <v>149</v>
      </c>
      <c r="P4" s="28" t="s">
        <v>155</v>
      </c>
      <c r="Q4" s="28" t="s">
        <v>156</v>
      </c>
      <c r="R4" s="28" t="s">
        <v>154</v>
      </c>
      <c r="S4" s="28" t="s">
        <v>153</v>
      </c>
      <c r="T4" s="28" t="s">
        <v>149</v>
      </c>
      <c r="U4" s="28" t="s">
        <v>155</v>
      </c>
      <c r="V4" s="28" t="s">
        <v>156</v>
      </c>
      <c r="W4" s="28" t="s">
        <v>154</v>
      </c>
      <c r="X4" s="28" t="s">
        <v>153</v>
      </c>
      <c r="Y4" s="28" t="s">
        <v>149</v>
      </c>
      <c r="Z4" s="28" t="s">
        <v>155</v>
      </c>
      <c r="AA4" s="28" t="s">
        <v>156</v>
      </c>
      <c r="AB4" s="28" t="s">
        <v>154</v>
      </c>
      <c r="AC4" s="28" t="s">
        <v>153</v>
      </c>
      <c r="AD4" s="28" t="s">
        <v>149</v>
      </c>
      <c r="AE4" s="28" t="s">
        <v>155</v>
      </c>
      <c r="AF4" s="28" t="s">
        <v>156</v>
      </c>
      <c r="AG4" s="28" t="s">
        <v>154</v>
      </c>
      <c r="AH4" s="28" t="s">
        <v>153</v>
      </c>
      <c r="AI4" s="28" t="s">
        <v>149</v>
      </c>
      <c r="AJ4" s="28" t="s">
        <v>155</v>
      </c>
      <c r="AK4" s="28" t="s">
        <v>156</v>
      </c>
      <c r="AL4" s="28" t="s">
        <v>154</v>
      </c>
      <c r="AM4" s="28" t="s">
        <v>153</v>
      </c>
      <c r="AN4" s="28" t="s">
        <v>149</v>
      </c>
      <c r="AO4" s="28" t="s">
        <v>155</v>
      </c>
      <c r="AP4" s="28" t="s">
        <v>156</v>
      </c>
      <c r="AQ4" s="28" t="s">
        <v>154</v>
      </c>
      <c r="AR4" s="28" t="s">
        <v>153</v>
      </c>
      <c r="AS4" s="28" t="s">
        <v>149</v>
      </c>
      <c r="AT4" s="28" t="s">
        <v>155</v>
      </c>
      <c r="AU4" s="28" t="s">
        <v>156</v>
      </c>
      <c r="AV4" s="28" t="s">
        <v>154</v>
      </c>
      <c r="AW4" s="28" t="s">
        <v>153</v>
      </c>
      <c r="AX4" s="28" t="s">
        <v>149</v>
      </c>
      <c r="AY4" s="28" t="s">
        <v>155</v>
      </c>
      <c r="AZ4" s="28" t="s">
        <v>156</v>
      </c>
      <c r="BA4" s="28" t="s">
        <v>154</v>
      </c>
      <c r="BB4" s="28" t="s">
        <v>153</v>
      </c>
      <c r="BC4" s="28" t="s">
        <v>149</v>
      </c>
      <c r="BD4" s="28" t="s">
        <v>155</v>
      </c>
      <c r="BE4" s="28" t="s">
        <v>156</v>
      </c>
      <c r="BF4" s="28" t="s">
        <v>154</v>
      </c>
      <c r="BG4" s="28" t="s">
        <v>153</v>
      </c>
      <c r="BH4" s="28" t="s">
        <v>149</v>
      </c>
      <c r="BI4" s="28" t="s">
        <v>155</v>
      </c>
      <c r="BJ4" s="28" t="s">
        <v>156</v>
      </c>
      <c r="BK4" s="28" t="s">
        <v>154</v>
      </c>
      <c r="BL4" s="28" t="s">
        <v>153</v>
      </c>
      <c r="BM4" s="28" t="s">
        <v>149</v>
      </c>
      <c r="BN4" s="28" t="s">
        <v>155</v>
      </c>
      <c r="BO4" s="28" t="s">
        <v>156</v>
      </c>
      <c r="BP4" s="28" t="s">
        <v>154</v>
      </c>
      <c r="BQ4" s="28" t="s">
        <v>153</v>
      </c>
      <c r="BR4" s="28" t="s">
        <v>149</v>
      </c>
      <c r="BS4" s="28" t="s">
        <v>155</v>
      </c>
      <c r="BT4" s="28" t="s">
        <v>156</v>
      </c>
      <c r="BU4" s="28" t="s">
        <v>154</v>
      </c>
      <c r="BV4" s="28" t="s">
        <v>153</v>
      </c>
      <c r="BW4" s="28" t="s">
        <v>149</v>
      </c>
      <c r="BX4" s="28" t="s">
        <v>155</v>
      </c>
      <c r="BY4" s="28" t="s">
        <v>156</v>
      </c>
      <c r="BZ4" s="28" t="s">
        <v>154</v>
      </c>
      <c r="CA4" s="28" t="s">
        <v>153</v>
      </c>
      <c r="CB4" s="28" t="s">
        <v>149</v>
      </c>
      <c r="CC4" s="28" t="s">
        <v>155</v>
      </c>
      <c r="CD4" s="28" t="s">
        <v>156</v>
      </c>
      <c r="CE4" s="28" t="s">
        <v>154</v>
      </c>
      <c r="CF4" s="28" t="s">
        <v>153</v>
      </c>
      <c r="CG4" s="28" t="s">
        <v>149</v>
      </c>
      <c r="CH4" s="28" t="s">
        <v>155</v>
      </c>
      <c r="CI4" s="28" t="s">
        <v>156</v>
      </c>
      <c r="CJ4" s="28" t="s">
        <v>154</v>
      </c>
      <c r="CK4" s="28" t="s">
        <v>153</v>
      </c>
      <c r="CL4" s="28" t="s">
        <v>149</v>
      </c>
      <c r="CM4" s="28" t="s">
        <v>155</v>
      </c>
      <c r="CN4" s="28" t="s">
        <v>156</v>
      </c>
      <c r="CO4" s="28" t="s">
        <v>151</v>
      </c>
      <c r="CP4" s="28" t="s">
        <v>153</v>
      </c>
      <c r="CQ4" s="28" t="s">
        <v>149</v>
      </c>
      <c r="CR4" s="28" t="s">
        <v>147</v>
      </c>
      <c r="CS4" s="28" t="s">
        <v>148</v>
      </c>
      <c r="CT4" s="28" t="s">
        <v>154</v>
      </c>
      <c r="CU4" s="28" t="s">
        <v>153</v>
      </c>
      <c r="CV4" s="28" t="s">
        <v>149</v>
      </c>
      <c r="CW4" s="28" t="s">
        <v>155</v>
      </c>
      <c r="CX4" s="28" t="s">
        <v>156</v>
      </c>
      <c r="CY4" s="28" t="s">
        <v>154</v>
      </c>
      <c r="CZ4" s="28" t="s">
        <v>153</v>
      </c>
      <c r="DA4" s="28" t="s">
        <v>149</v>
      </c>
      <c r="DB4" s="28" t="s">
        <v>155</v>
      </c>
      <c r="DC4" s="28" t="s">
        <v>156</v>
      </c>
      <c r="DD4" s="28" t="s">
        <v>154</v>
      </c>
      <c r="DE4" s="28" t="s">
        <v>153</v>
      </c>
      <c r="DF4" s="28" t="s">
        <v>149</v>
      </c>
      <c r="DG4" s="28" t="s">
        <v>155</v>
      </c>
      <c r="DH4" s="28" t="s">
        <v>156</v>
      </c>
      <c r="DI4" s="28" t="s">
        <v>153</v>
      </c>
      <c r="DJ4" s="28" t="s">
        <v>149</v>
      </c>
      <c r="DK4" s="28" t="s">
        <v>156</v>
      </c>
      <c r="DL4" s="28" t="s">
        <v>154</v>
      </c>
      <c r="DM4" s="28" t="s">
        <v>153</v>
      </c>
      <c r="DN4" s="28" t="s">
        <v>149</v>
      </c>
      <c r="DO4" s="28" t="s">
        <v>155</v>
      </c>
      <c r="DP4" s="28" t="s">
        <v>156</v>
      </c>
      <c r="DQ4" s="28" t="s">
        <v>154</v>
      </c>
      <c r="DR4" s="28" t="s">
        <v>153</v>
      </c>
      <c r="DS4" s="28" t="s">
        <v>149</v>
      </c>
      <c r="DT4" s="28" t="s">
        <v>155</v>
      </c>
      <c r="DU4" s="28" t="s">
        <v>156</v>
      </c>
    </row>
    <row r="5" spans="1:125" s="37" customFormat="1" ht="18" customHeight="1" x14ac:dyDescent="0.2">
      <c r="A5" s="3" t="s">
        <v>119</v>
      </c>
      <c r="B5" s="3" t="s">
        <v>120</v>
      </c>
      <c r="C5" s="3">
        <v>1</v>
      </c>
      <c r="D5" s="3">
        <f>C5+1</f>
        <v>2</v>
      </c>
      <c r="E5" s="3">
        <f>D5+1</f>
        <v>3</v>
      </c>
      <c r="F5" s="3">
        <f t="shared" ref="F5:AA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 t="shared" si="0"/>
        <v>8</v>
      </c>
      <c r="K5" s="3">
        <f t="shared" si="0"/>
        <v>9</v>
      </c>
      <c r="L5" s="3">
        <f t="shared" si="0"/>
        <v>10</v>
      </c>
      <c r="M5" s="3">
        <f t="shared" si="0"/>
        <v>11</v>
      </c>
      <c r="N5" s="3">
        <f t="shared" si="0"/>
        <v>12</v>
      </c>
      <c r="O5" s="3">
        <f t="shared" ref="O5" si="1">N5+1</f>
        <v>13</v>
      </c>
      <c r="P5" s="3">
        <f t="shared" si="0"/>
        <v>14</v>
      </c>
      <c r="Q5" s="3">
        <f t="shared" si="0"/>
        <v>15</v>
      </c>
      <c r="R5" s="3">
        <f t="shared" ref="R5" si="2">Q5+1</f>
        <v>16</v>
      </c>
      <c r="S5" s="3">
        <f t="shared" ref="S5" si="3">R5+1</f>
        <v>17</v>
      </c>
      <c r="T5" s="3">
        <f t="shared" ref="T5" si="4">S5+1</f>
        <v>18</v>
      </c>
      <c r="U5" s="3">
        <f t="shared" si="0"/>
        <v>19</v>
      </c>
      <c r="V5" s="3">
        <f t="shared" si="0"/>
        <v>20</v>
      </c>
      <c r="W5" s="3">
        <f t="shared" ref="W5" si="5">V5+1</f>
        <v>21</v>
      </c>
      <c r="X5" s="3">
        <f t="shared" ref="X5" si="6">W5+1</f>
        <v>22</v>
      </c>
      <c r="Y5" s="3">
        <f t="shared" ref="Y5" si="7">X5+1</f>
        <v>23</v>
      </c>
      <c r="Z5" s="3">
        <f t="shared" si="0"/>
        <v>24</v>
      </c>
      <c r="AA5" s="3">
        <f t="shared" si="0"/>
        <v>25</v>
      </c>
      <c r="AB5" s="3">
        <f t="shared" ref="AB5" si="8">AA5+1</f>
        <v>26</v>
      </c>
      <c r="AC5" s="3">
        <f t="shared" ref="AC5" si="9">AB5+1</f>
        <v>27</v>
      </c>
      <c r="AD5" s="3">
        <f t="shared" ref="AD5" si="10">AC5+1</f>
        <v>28</v>
      </c>
      <c r="AE5" s="3">
        <f t="shared" ref="AE5" si="11">AD5+1</f>
        <v>29</v>
      </c>
      <c r="AF5" s="3">
        <f t="shared" ref="AF5" si="12">AE5+1</f>
        <v>30</v>
      </c>
      <c r="AG5" s="3">
        <f t="shared" ref="AG5" si="13">AF5+1</f>
        <v>31</v>
      </c>
      <c r="AH5" s="3">
        <f t="shared" ref="AH5" si="14">AG5+1</f>
        <v>32</v>
      </c>
      <c r="AI5" s="3">
        <f t="shared" ref="AI5" si="15">AH5+1</f>
        <v>33</v>
      </c>
      <c r="AJ5" s="3">
        <f t="shared" ref="AJ5" si="16">AI5+1</f>
        <v>34</v>
      </c>
      <c r="AK5" s="3">
        <f t="shared" ref="AK5" si="17">AJ5+1</f>
        <v>35</v>
      </c>
      <c r="AL5" s="3">
        <f t="shared" ref="AL5" si="18">AK5+1</f>
        <v>36</v>
      </c>
      <c r="AM5" s="3">
        <f t="shared" ref="AM5" si="19">AL5+1</f>
        <v>37</v>
      </c>
      <c r="AN5" s="3">
        <f t="shared" ref="AN5" si="20">AM5+1</f>
        <v>38</v>
      </c>
      <c r="AO5" s="3">
        <f t="shared" ref="AO5" si="21">AN5+1</f>
        <v>39</v>
      </c>
      <c r="AP5" s="3">
        <f t="shared" ref="AP5" si="22">AO5+1</f>
        <v>40</v>
      </c>
      <c r="AQ5" s="3">
        <f t="shared" ref="AQ5" si="23">AP5+1</f>
        <v>41</v>
      </c>
      <c r="AR5" s="3">
        <f t="shared" ref="AR5" si="24">AQ5+1</f>
        <v>42</v>
      </c>
      <c r="AS5" s="3">
        <f t="shared" ref="AS5" si="25">AR5+1</f>
        <v>43</v>
      </c>
      <c r="AT5" s="3">
        <f t="shared" ref="AT5" si="26">AS5+1</f>
        <v>44</v>
      </c>
      <c r="AU5" s="3">
        <f t="shared" ref="AU5" si="27">AT5+1</f>
        <v>45</v>
      </c>
      <c r="AV5" s="3">
        <f t="shared" ref="AV5" si="28">AU5+1</f>
        <v>46</v>
      </c>
      <c r="AW5" s="3">
        <f t="shared" ref="AW5" si="29">AV5+1</f>
        <v>47</v>
      </c>
      <c r="AX5" s="3">
        <f t="shared" ref="AX5" si="30">AW5+1</f>
        <v>48</v>
      </c>
      <c r="AY5" s="3">
        <f t="shared" ref="AY5" si="31">AX5+1</f>
        <v>49</v>
      </c>
      <c r="AZ5" s="3">
        <f t="shared" ref="AZ5" si="32">AY5+1</f>
        <v>50</v>
      </c>
      <c r="BA5" s="3">
        <f t="shared" ref="BA5" si="33">AZ5+1</f>
        <v>51</v>
      </c>
      <c r="BB5" s="3">
        <f t="shared" ref="BB5" si="34">BA5+1</f>
        <v>52</v>
      </c>
      <c r="BC5" s="3">
        <f t="shared" ref="BC5" si="35">BB5+1</f>
        <v>53</v>
      </c>
      <c r="BD5" s="3">
        <f t="shared" ref="BD5" si="36">BC5+1</f>
        <v>54</v>
      </c>
      <c r="BE5" s="3">
        <f t="shared" ref="BE5" si="37">BD5+1</f>
        <v>55</v>
      </c>
      <c r="BF5" s="3">
        <f t="shared" ref="BF5" si="38">BE5+1</f>
        <v>56</v>
      </c>
      <c r="BG5" s="3">
        <f t="shared" ref="BG5" si="39">BF5+1</f>
        <v>57</v>
      </c>
      <c r="BH5" s="3">
        <f t="shared" ref="BH5" si="40">BG5+1</f>
        <v>58</v>
      </c>
      <c r="BI5" s="3">
        <f t="shared" ref="BI5" si="41">BH5+1</f>
        <v>59</v>
      </c>
      <c r="BJ5" s="3">
        <f t="shared" ref="BJ5" si="42">BI5+1</f>
        <v>60</v>
      </c>
      <c r="BK5" s="3">
        <f t="shared" ref="BK5" si="43">BJ5+1</f>
        <v>61</v>
      </c>
      <c r="BL5" s="3">
        <f t="shared" ref="BL5" si="44">BK5+1</f>
        <v>62</v>
      </c>
      <c r="BM5" s="3">
        <f t="shared" ref="BM5" si="45">BL5+1</f>
        <v>63</v>
      </c>
      <c r="BN5" s="3">
        <f t="shared" ref="BN5" si="46">BM5+1</f>
        <v>64</v>
      </c>
      <c r="BO5" s="3">
        <f t="shared" ref="BO5" si="47">BN5+1</f>
        <v>65</v>
      </c>
      <c r="BP5" s="3">
        <f t="shared" ref="BP5" si="48">BO5+1</f>
        <v>66</v>
      </c>
      <c r="BQ5" s="3">
        <f t="shared" ref="BQ5" si="49">BP5+1</f>
        <v>67</v>
      </c>
      <c r="BR5" s="3">
        <f t="shared" ref="BR5" si="50">BQ5+1</f>
        <v>68</v>
      </c>
      <c r="BS5" s="3">
        <f t="shared" ref="BS5" si="51">BR5+1</f>
        <v>69</v>
      </c>
      <c r="BT5" s="3">
        <f t="shared" ref="BT5" si="52">BS5+1</f>
        <v>70</v>
      </c>
      <c r="BU5" s="3">
        <f t="shared" ref="BU5" si="53">BT5+1</f>
        <v>71</v>
      </c>
      <c r="BV5" s="3">
        <f t="shared" ref="BV5" si="54">BU5+1</f>
        <v>72</v>
      </c>
      <c r="BW5" s="3">
        <f t="shared" ref="BW5" si="55">BV5+1</f>
        <v>73</v>
      </c>
      <c r="BX5" s="3">
        <f t="shared" ref="BX5" si="56">BW5+1</f>
        <v>74</v>
      </c>
      <c r="BY5" s="3">
        <f t="shared" ref="BY5" si="57">BX5+1</f>
        <v>75</v>
      </c>
      <c r="BZ5" s="3">
        <f t="shared" ref="BZ5" si="58">BY5+1</f>
        <v>76</v>
      </c>
      <c r="CA5" s="3">
        <f t="shared" ref="CA5" si="59">BZ5+1</f>
        <v>77</v>
      </c>
      <c r="CB5" s="3">
        <f t="shared" ref="CB5" si="60">CA5+1</f>
        <v>78</v>
      </c>
      <c r="CC5" s="3">
        <f t="shared" ref="CC5" si="61">CB5+1</f>
        <v>79</v>
      </c>
      <c r="CD5" s="3">
        <f t="shared" ref="CD5" si="62">CC5+1</f>
        <v>80</v>
      </c>
      <c r="CE5" s="3">
        <f t="shared" ref="CE5" si="63">CD5+1</f>
        <v>81</v>
      </c>
      <c r="CF5" s="3">
        <f t="shared" ref="CF5:CG5" si="64">CE5+1</f>
        <v>82</v>
      </c>
      <c r="CG5" s="3">
        <f t="shared" si="64"/>
        <v>83</v>
      </c>
      <c r="CH5" s="3">
        <f t="shared" ref="CH5" si="65">CG5+1</f>
        <v>84</v>
      </c>
      <c r="CI5" s="3">
        <f t="shared" ref="CI5" si="66">CH5+1</f>
        <v>85</v>
      </c>
      <c r="CJ5" s="3">
        <f t="shared" ref="CJ5" si="67">CI5+1</f>
        <v>86</v>
      </c>
      <c r="CK5" s="3">
        <f t="shared" ref="CK5" si="68">CJ5+1</f>
        <v>87</v>
      </c>
      <c r="CL5" s="3">
        <f t="shared" ref="CL5" si="69">CK5+1</f>
        <v>88</v>
      </c>
      <c r="CM5" s="3">
        <f t="shared" ref="CM5" si="70">CL5+1</f>
        <v>89</v>
      </c>
      <c r="CN5" s="3">
        <f t="shared" ref="CN5" si="71">CM5+1</f>
        <v>90</v>
      </c>
      <c r="CO5" s="3">
        <f t="shared" ref="CO5" si="72">CN5+1</f>
        <v>91</v>
      </c>
      <c r="CP5" s="3">
        <f t="shared" ref="CP5" si="73">CO5+1</f>
        <v>92</v>
      </c>
      <c r="CQ5" s="3">
        <f t="shared" ref="CQ5" si="74">CP5+1</f>
        <v>93</v>
      </c>
      <c r="CR5" s="3">
        <f t="shared" ref="CR5" si="75">CQ5+1</f>
        <v>94</v>
      </c>
      <c r="CS5" s="3">
        <f t="shared" ref="CS5" si="76">CR5+1</f>
        <v>95</v>
      </c>
      <c r="CT5" s="3">
        <f t="shared" ref="CT5" si="77">CS5+1</f>
        <v>96</v>
      </c>
      <c r="CU5" s="3">
        <f t="shared" ref="CU5" si="78">CT5+1</f>
        <v>97</v>
      </c>
      <c r="CV5" s="3">
        <f t="shared" ref="CV5" si="79">CU5+1</f>
        <v>98</v>
      </c>
      <c r="CW5" s="3">
        <f t="shared" ref="CW5" si="80">CV5+1</f>
        <v>99</v>
      </c>
      <c r="CX5" s="3">
        <f t="shared" ref="CX5" si="81">CW5+1</f>
        <v>100</v>
      </c>
      <c r="CY5" s="3">
        <f t="shared" ref="CY5" si="82">CX5+1</f>
        <v>101</v>
      </c>
      <c r="CZ5" s="3">
        <f t="shared" ref="CZ5" si="83">CY5+1</f>
        <v>102</v>
      </c>
      <c r="DA5" s="3">
        <f t="shared" ref="DA5" si="84">CZ5+1</f>
        <v>103</v>
      </c>
      <c r="DB5" s="3">
        <f t="shared" ref="DB5" si="85">DA5+1</f>
        <v>104</v>
      </c>
      <c r="DC5" s="3">
        <f t="shared" ref="DC5" si="86">DB5+1</f>
        <v>105</v>
      </c>
      <c r="DD5" s="3">
        <f t="shared" ref="DD5" si="87">DC5+1</f>
        <v>106</v>
      </c>
      <c r="DE5" s="3">
        <f t="shared" ref="DE5" si="88">DD5+1</f>
        <v>107</v>
      </c>
      <c r="DF5" s="3">
        <f t="shared" ref="DF5" si="89">DE5+1</f>
        <v>108</v>
      </c>
      <c r="DG5" s="3">
        <f t="shared" ref="DG5" si="90">DF5+1</f>
        <v>109</v>
      </c>
      <c r="DH5" s="3">
        <f t="shared" ref="DH5:DJ5" si="91">DG5+1</f>
        <v>110</v>
      </c>
      <c r="DI5" s="3">
        <f t="shared" si="91"/>
        <v>111</v>
      </c>
      <c r="DJ5" s="3">
        <f t="shared" si="91"/>
        <v>112</v>
      </c>
      <c r="DK5" s="3">
        <f t="shared" ref="DK5" si="92">DJ5+1</f>
        <v>113</v>
      </c>
      <c r="DL5" s="3">
        <f t="shared" ref="DL5" si="93">DK5+1</f>
        <v>114</v>
      </c>
      <c r="DM5" s="3">
        <f t="shared" ref="DM5" si="94">DL5+1</f>
        <v>115</v>
      </c>
      <c r="DN5" s="3">
        <f t="shared" ref="DN5" si="95">DM5+1</f>
        <v>116</v>
      </c>
      <c r="DO5" s="3">
        <f t="shared" ref="DO5" si="96">DN5+1</f>
        <v>117</v>
      </c>
      <c r="DP5" s="3">
        <f t="shared" ref="DP5:DU5" si="97">DO5+1</f>
        <v>118</v>
      </c>
      <c r="DQ5" s="3">
        <f t="shared" ref="DQ5" si="98">DP5+1</f>
        <v>119</v>
      </c>
      <c r="DR5" s="3">
        <f t="shared" ref="DR5" si="99">DQ5+1</f>
        <v>120</v>
      </c>
      <c r="DS5" s="3">
        <f t="shared" si="97"/>
        <v>121</v>
      </c>
      <c r="DT5" s="3">
        <f t="shared" si="97"/>
        <v>122</v>
      </c>
      <c r="DU5" s="3">
        <f t="shared" si="97"/>
        <v>123</v>
      </c>
    </row>
    <row r="6" spans="1:125" s="38" customFormat="1" ht="32.1" customHeight="1" x14ac:dyDescent="0.25">
      <c r="A6" s="12"/>
      <c r="B6" s="4" t="s">
        <v>121</v>
      </c>
      <c r="C6" s="15">
        <f>SUM(C7:C10)</f>
        <v>9495114.5700000003</v>
      </c>
      <c r="D6" s="15">
        <f t="shared" ref="D6" si="100">SUM(D7:D10)</f>
        <v>4621135.6099999994</v>
      </c>
      <c r="E6" s="15">
        <f>SUM(E7:E10)</f>
        <v>5614041.8200000003</v>
      </c>
      <c r="F6" s="16">
        <f t="shared" ref="F6:F37" si="101">IF(D6&lt;=0," ",IF(D6/C6*100&gt;200,"СВ.200",D6/C6))</f>
        <v>0.48668560826012225</v>
      </c>
      <c r="G6" s="16">
        <f>IF(E6=0," ",IF(D6/E6*100&gt;200,"св.200",D6/E6))</f>
        <v>0.82313879343349805</v>
      </c>
      <c r="H6" s="15">
        <f>SUM(H7:H10)</f>
        <v>8667270</v>
      </c>
      <c r="I6" s="15">
        <f>SUM(I7:I10)</f>
        <v>4112772.0500000003</v>
      </c>
      <c r="J6" s="15">
        <f>SUM(J7:J10)</f>
        <v>4452217.4300000006</v>
      </c>
      <c r="K6" s="16">
        <f t="shared" ref="K6:K37" si="102">IF(I6&lt;=0," ",IF(I6/H6*100&gt;200,"СВ.200",I6/H6))</f>
        <v>0.47451758742949052</v>
      </c>
      <c r="L6" s="16">
        <f>IF(J6=0," ",IF(I6/J6*100&gt;200,"св.200",I6/J6))</f>
        <v>0.92375813056371769</v>
      </c>
      <c r="M6" s="15">
        <f>SUM(M7:M10)</f>
        <v>6625000</v>
      </c>
      <c r="N6" s="15">
        <f>SUM(N7:N10)</f>
        <v>3321896.99</v>
      </c>
      <c r="O6" s="15">
        <f>SUM(O7:O10)</f>
        <v>3686306.54</v>
      </c>
      <c r="P6" s="16">
        <f t="shared" ref="P6:P37" si="103">IF(N6&lt;=0," ",IF(M6&lt;=0," ",IF(N6/M6*100&gt;200,"СВ.200",N6/M6)))</f>
        <v>0.50141841358490569</v>
      </c>
      <c r="Q6" s="16">
        <f>IF(O6=0," ",IF(N6/O6*100&gt;200,"св.200",N6/O6))</f>
        <v>0.90114507677378353</v>
      </c>
      <c r="R6" s="15">
        <f>SUM(R7:R10)</f>
        <v>945770</v>
      </c>
      <c r="S6" s="15">
        <f>SUM(S7:S10)</f>
        <v>512195.22</v>
      </c>
      <c r="T6" s="15">
        <f>SUM(T7:T10)</f>
        <v>422279.52</v>
      </c>
      <c r="U6" s="16">
        <f t="shared" ref="U6:U37" si="104">IF(S6&lt;=0," ",IF(R6&lt;=0," ",IF(S6/R6*100&gt;200,"СВ.200",S6/R6)))</f>
        <v>0.54156424923607216</v>
      </c>
      <c r="V6" s="16">
        <f>IF(T6=0," ",IF(S6/T6*100&gt;200,"св.200",S6/T6))</f>
        <v>1.2129293412098223</v>
      </c>
      <c r="W6" s="15">
        <f>SUM(W7:W10)</f>
        <v>42500</v>
      </c>
      <c r="X6" s="15">
        <f>SUM(X7:X10)</f>
        <v>31772.420000000002</v>
      </c>
      <c r="Y6" s="15">
        <f>SUM(Y7:Y10)</f>
        <v>45711.199999999997</v>
      </c>
      <c r="Z6" s="16">
        <f t="shared" ref="Z6:Z37" si="105">IF(X6&lt;=0," ",IF(W6&lt;=0," ",IF(X6/W6*100&gt;200,"СВ.200",X6/W6)))</f>
        <v>0.74758635294117648</v>
      </c>
      <c r="AA6" s="16">
        <f>IF(Y6=0," ",IF(X6/Y6*100&gt;200,"св.200",X6/Y6))</f>
        <v>0.69506860463081266</v>
      </c>
      <c r="AB6" s="15">
        <f>SUM(AB7:AB10)</f>
        <v>287000</v>
      </c>
      <c r="AC6" s="15">
        <f>SUM(AC7:AC10)</f>
        <v>101003.88999999998</v>
      </c>
      <c r="AD6" s="15">
        <f>SUM(AD7:AD10)</f>
        <v>42065.7</v>
      </c>
      <c r="AE6" s="16">
        <f t="shared" ref="AE6:AE37" si="106">IF(AC6&lt;=0," ",IF(AB6&lt;=0," ",IF(AC6/AB6*100&gt;200,"СВ.200",AC6/AB6)))</f>
        <v>0.35192993031358882</v>
      </c>
      <c r="AF6" s="16" t="str">
        <f>IF(AD6=0," ",IF(AC6/AD6*100&gt;200,"св.200",AC6/AD6))</f>
        <v>св.200</v>
      </c>
      <c r="AG6" s="15">
        <f>SUM(AG7:AG10)</f>
        <v>762000</v>
      </c>
      <c r="AH6" s="15">
        <f>SUM(AH7:AH10)</f>
        <v>144603.53</v>
      </c>
      <c r="AI6" s="15">
        <f>SUM(AI7:AI10)</f>
        <v>254054.47</v>
      </c>
      <c r="AJ6" s="16">
        <f t="shared" ref="AJ6:AJ37" si="107">IF(AH6&lt;=0," ",IF(AG6&lt;=0," ",IF(AH6/AG6*100&gt;200,"СВ.200",AH6/AG6)))</f>
        <v>0.18976841207349082</v>
      </c>
      <c r="AK6" s="16">
        <f>IF(AI6=0," ",IF(AH6/AI6*100&gt;200,"св.200",AH6/AI6))</f>
        <v>0.56918317556073705</v>
      </c>
      <c r="AL6" s="15">
        <f>SUM(AL7:AL10)</f>
        <v>5000</v>
      </c>
      <c r="AM6" s="15">
        <f>SUM(AM7:AM10)</f>
        <v>1300</v>
      </c>
      <c r="AN6" s="15">
        <f>SUM(AN7:AN10)</f>
        <v>1800</v>
      </c>
      <c r="AO6" s="16">
        <f>IF(AM6&lt;=0," ",IF(AL6&lt;=0," ",IF(AM6/AL6*100&gt;200,"СВ.200",AM6/AL6)))</f>
        <v>0.26</v>
      </c>
      <c r="AP6" s="16">
        <f>IF(AN6=0," ",IF(AM6/AN6*100&gt;200,"св.200",AM6/AN6))</f>
        <v>0.72222222222222221</v>
      </c>
      <c r="AQ6" s="8">
        <f>SUM(AQ7:AQ10)</f>
        <v>827844.57</v>
      </c>
      <c r="AR6" s="8">
        <f t="shared" ref="AR6:AS6" si="108">SUM(AR7:AR10)</f>
        <v>508363.55999999988</v>
      </c>
      <c r="AS6" s="8">
        <f t="shared" si="108"/>
        <v>1161824.3900000001</v>
      </c>
      <c r="AT6" s="16">
        <f t="shared" ref="AT6:AT37" si="109">IF(AR6&lt;=0," ",IF(AQ6&lt;=0," ",IF(AR6/AQ6*100&gt;200,"СВ.200",AR6/AQ6)))</f>
        <v>0.61408092584336205</v>
      </c>
      <c r="AU6" s="16">
        <f>IF(AS6=0," ",IF(AR6/AS6*100&gt;200,"св.200",AR6/AS6))</f>
        <v>0.43755628163392218</v>
      </c>
      <c r="AV6" s="15">
        <f>SUM(AV7:AV10)</f>
        <v>425000</v>
      </c>
      <c r="AW6" s="15">
        <f>SUM(AW7:AW10)</f>
        <v>132888.49</v>
      </c>
      <c r="AX6" s="15">
        <f>SUM(AX7:AX10)</f>
        <v>201577.5</v>
      </c>
      <c r="AY6" s="16">
        <f t="shared" ref="AY6:AY37" si="110">IF(AW6&lt;=0," ",IF(AV6&lt;=0," ",IF(AW6/AV6*100&gt;200,"СВ.200",AW6/AV6)))</f>
        <v>0.31267879999999998</v>
      </c>
      <c r="AZ6" s="16">
        <f>IF(AX6=0," ",IF(AW6/AX6*100&gt;200,"св.200",AW6/AX6))</f>
        <v>0.65924267341345133</v>
      </c>
      <c r="BA6" s="15">
        <f>SUM(BA7:BA10)</f>
        <v>62000</v>
      </c>
      <c r="BB6" s="15">
        <f>SUM(BB7:BB10)</f>
        <v>20778.32</v>
      </c>
      <c r="BC6" s="15">
        <f>SUM(BC7:BC10)</f>
        <v>6747.61</v>
      </c>
      <c r="BD6" s="16">
        <f>IF(BB6&lt;=0," ",IF(BA6&lt;=0," ",IF(BB6/BA6*100&gt;200,"СВ.200",BB6/BA6)))</f>
        <v>0.33513419354838708</v>
      </c>
      <c r="BE6" s="16" t="str">
        <f>IF(BC6=0," ",IF(BB6/BC6*100&gt;200,"св.200",BB6/BC6))</f>
        <v>св.200</v>
      </c>
      <c r="BF6" s="15">
        <f>SUM(BF7:BF10)</f>
        <v>12500</v>
      </c>
      <c r="BG6" s="15">
        <f>SUM(BG7:BG10)</f>
        <v>5891.92</v>
      </c>
      <c r="BH6" s="15">
        <f>SUM(BH7:BH10)</f>
        <v>0</v>
      </c>
      <c r="BI6" s="16">
        <f t="shared" ref="BI6:BI37" si="111">IF(BG6&lt;=0," ",IF(BF6&lt;=0," ",IF(BG6/BF6*100&gt;200,"СВ.200",BG6/BF6)))</f>
        <v>0.47135359999999998</v>
      </c>
      <c r="BJ6" s="16" t="str">
        <f>IF(BH6=0," ",IF(BG6/BH6*100&gt;200,"св.200",BG6/BH6))</f>
        <v xml:space="preserve"> </v>
      </c>
      <c r="BK6" s="15">
        <f>SUM(BK7:BK10)</f>
        <v>0</v>
      </c>
      <c r="BL6" s="15">
        <f>SUM(BL7:BL10)</f>
        <v>0</v>
      </c>
      <c r="BM6" s="15">
        <f>SUM(BM7:BM10)</f>
        <v>0</v>
      </c>
      <c r="BN6" s="16" t="str">
        <f>IF(BL6&lt;=0," ",IF(BK6&lt;=0," ",IF(BL6/BK6*100&gt;200,"СВ.200",BL6/BK6)))</f>
        <v xml:space="preserve"> </v>
      </c>
      <c r="BO6" s="16" t="str">
        <f>IF(BM6=0," ",IF(BL6/BM6*100&gt;200,"св.200",BL6/BM6))</f>
        <v xml:space="preserve"> </v>
      </c>
      <c r="BP6" s="15">
        <f>SUM(BP7:BP10)</f>
        <v>50000</v>
      </c>
      <c r="BQ6" s="15">
        <f>SUM(BQ7:BQ10)</f>
        <v>15622.75</v>
      </c>
      <c r="BR6" s="15">
        <f>SUM(BR7:BR10)</f>
        <v>0</v>
      </c>
      <c r="BS6" s="16">
        <f t="shared" ref="BS6:BS37" si="112">IF(BQ6&lt;=0," ",IF(BP6&lt;=0," ",IF(BQ6/BP6*100&gt;200,"СВ.200",BQ6/BP6)))</f>
        <v>0.31245499999999998</v>
      </c>
      <c r="BT6" s="16" t="str">
        <f t="shared" ref="BT6:BT12" si="113">IF(BR6=0," ",IF(BQ6/BR6*100&gt;200,"св.200",BQ6/BR6))</f>
        <v xml:space="preserve"> </v>
      </c>
      <c r="BU6" s="15">
        <f>SUM(BU7:BU10)</f>
        <v>207000</v>
      </c>
      <c r="BV6" s="15">
        <f>SUM(BV7:BV10)</f>
        <v>294447.20999999996</v>
      </c>
      <c r="BW6" s="15">
        <f>SUM(BW7:BW10)</f>
        <v>832788.11</v>
      </c>
      <c r="BX6" s="16">
        <f t="shared" ref="BX6:BX37" si="114">IF(BV6&lt;=0," ",IF(BU6&lt;=0," ",IF(BV6/BU6*100&gt;200,"СВ.200",BV6/BU6)))</f>
        <v>1.4224502898550724</v>
      </c>
      <c r="BY6" s="16">
        <f>IF(BW6=0," ",IF(BV6/BW6*100&gt;200,"св.200",BV6/BW6))</f>
        <v>0.35356798021527946</v>
      </c>
      <c r="BZ6" s="15">
        <f>SUM(BZ7:BZ10)</f>
        <v>0</v>
      </c>
      <c r="CA6" s="15">
        <f>SUM(CA7:CA10)</f>
        <v>0</v>
      </c>
      <c r="CB6" s="15">
        <f>SUM(CB7:CB10)</f>
        <v>105210</v>
      </c>
      <c r="CC6" s="16" t="str">
        <f t="shared" ref="CC6:CC17" si="115">IF(CA6&lt;=0," ",IF(BZ6&lt;=0," ",IF(CA6/BZ6*100&gt;200,"СВ.200",CA6/BZ6)))</f>
        <v xml:space="preserve"> </v>
      </c>
      <c r="CD6" s="16">
        <f>IF(CB6=0," ",IF(CA6/CB6*100&gt;200,"св.200",CA6/CB6))</f>
        <v>0</v>
      </c>
      <c r="CE6" s="15">
        <f>SUM(CE7:CE10)</f>
        <v>10000</v>
      </c>
      <c r="CF6" s="15">
        <f t="shared" ref="CF6" si="116">SUM(CF7:CF10)</f>
        <v>12841.49</v>
      </c>
      <c r="CG6" s="15">
        <f t="shared" ref="CG6" si="117">SUM(CG7:CG10)</f>
        <v>15501.17</v>
      </c>
      <c r="CH6" s="16">
        <f>IF(CF6&lt;=0," ",IF(CE6&lt;=0," ",IF(CF6/CE6*100&gt;200,"СВ.200",CF6/CE6)))</f>
        <v>1.284149</v>
      </c>
      <c r="CI6" s="16">
        <f>IF(CG6=0," ",IF(CF6/CG6*100&gt;200,"св.200",CF6/CG6))</f>
        <v>0.82842069340572355</v>
      </c>
      <c r="CJ6" s="15">
        <f>SUM(CJ7:CJ10)</f>
        <v>10000</v>
      </c>
      <c r="CK6" s="15">
        <f>SUM(CK7:CK10)</f>
        <v>12841.49</v>
      </c>
      <c r="CL6" s="15">
        <f>SUM(CL7:CL10)</f>
        <v>11301.17</v>
      </c>
      <c r="CM6" s="16">
        <f>IF(CK6&lt;=0," ",IF(CJ6&lt;=0," ",IF(CK6/CJ6*100&gt;200,"СВ.200",CK6/CJ6)))</f>
        <v>1.284149</v>
      </c>
      <c r="CN6" s="16">
        <f>IF(CL6=0," ",IF(CK6/CL6*100&gt;200,"св.200",CK6/CL6))</f>
        <v>1.136297392216912</v>
      </c>
      <c r="CO6" s="15">
        <f>SUM(CO7:CO10)</f>
        <v>0</v>
      </c>
      <c r="CP6" s="15">
        <f>SUM(CP7:CP10)</f>
        <v>0</v>
      </c>
      <c r="CQ6" s="15">
        <f>SUM(CQ7:CQ10)</f>
        <v>4200</v>
      </c>
      <c r="CR6" s="16" t="str">
        <f>IF(CP6&lt;=0," ",IF(CO6&lt;=0," ",IF(CP6/CO6*100&gt;200,"СВ.200",CP6/CO6)))</f>
        <v xml:space="preserve"> </v>
      </c>
      <c r="CS6" s="16">
        <f>IF(CQ6=0," ",IF(CP6/CQ6*100&gt;200,"св.200",CP6/CQ6))</f>
        <v>0</v>
      </c>
      <c r="CT6" s="15">
        <f>SUM(CT7:CT10)</f>
        <v>7500</v>
      </c>
      <c r="CU6" s="15">
        <f>SUM(CU7:CU10)</f>
        <v>3685.04</v>
      </c>
      <c r="CV6" s="15">
        <f>SUM(CV7:CV10)</f>
        <v>0</v>
      </c>
      <c r="CW6" s="30">
        <f>IF(CU6&lt;=0," ",IF(CT6&lt;=0," ",IF(CU6/CT6*100&gt;200,"СВ.200",CU6/CT6)))</f>
        <v>0.49133866666666665</v>
      </c>
      <c r="CX6" s="30" t="str">
        <f>IF(CV6=0," ",IF(CU6/CV6*100&gt;200,"св.200",CU6/CV6))</f>
        <v xml:space="preserve"> </v>
      </c>
      <c r="CY6" s="15">
        <f>SUM(CY7:CY10)</f>
        <v>0</v>
      </c>
      <c r="CZ6" s="15">
        <f>SUM(CZ7:CZ10)</f>
        <v>0</v>
      </c>
      <c r="DA6" s="15">
        <f>SUM(DA7:DA10)</f>
        <v>0</v>
      </c>
      <c r="DB6" s="16" t="str">
        <f t="shared" ref="DB6:DB37" si="118">IF(CZ6&lt;=0," ",IF(CY6&lt;=0," ",IF(CZ6/CY6*100&gt;200,"СВ.200",CZ6/CY6)))</f>
        <v xml:space="preserve"> </v>
      </c>
      <c r="DC6" s="16" t="str">
        <f>IF(DA6=0," ",IF(CZ6/DA6*100&gt;200,"св.200",CZ6/DA6))</f>
        <v xml:space="preserve"> </v>
      </c>
      <c r="DD6" s="15">
        <f>SUM(DD7:DD10)</f>
        <v>0</v>
      </c>
      <c r="DE6" s="15">
        <f>SUM(DE7:DE10)</f>
        <v>0</v>
      </c>
      <c r="DF6" s="15">
        <f>SUM(DF7:DF10)</f>
        <v>0</v>
      </c>
      <c r="DG6" s="16" t="str">
        <f t="shared" ref="DG6:DG37" si="119">IF(DE6&lt;=0," ",IF(DD6&lt;=0," ",IF(DE6/DD6*100&gt;200,"СВ.200",DE6/DD6)))</f>
        <v xml:space="preserve"> </v>
      </c>
      <c r="DH6" s="16" t="str">
        <f>IF(DF6=0," ",IF(DE6/DF6*100&gt;200,"св.200",DE6/DF6))</f>
        <v xml:space="preserve"> </v>
      </c>
      <c r="DI6" s="15">
        <f>SUM(DI7:DI10)</f>
        <v>0</v>
      </c>
      <c r="DJ6" s="15">
        <f>SUM(DJ7:DJ10)</f>
        <v>0</v>
      </c>
      <c r="DK6" s="16" t="str">
        <f>IF(DI6=0," ",IF(DI6/DJ6*100&gt;200,"св.200",DI6/DJ6))</f>
        <v xml:space="preserve"> </v>
      </c>
      <c r="DL6" s="15">
        <f>SUM(DL7:DL10)</f>
        <v>0</v>
      </c>
      <c r="DM6" s="15">
        <f>SUM(DM7:DM10)</f>
        <v>0</v>
      </c>
      <c r="DN6" s="15">
        <f>SUM(DN7:DN10)</f>
        <v>0</v>
      </c>
      <c r="DO6" s="16" t="str">
        <f t="shared" ref="DO6:DO37" si="120">IF(DM6&lt;=0," ",IF(DL6&lt;=0," ",IF(DM6/DL6*100&gt;200,"СВ.200",DM6/DL6)))</f>
        <v xml:space="preserve"> </v>
      </c>
      <c r="DP6" s="16" t="str">
        <f>IF(DN6=0," ",IF(DM6/DN6*100&gt;200,"св.200",DM6/DN6))</f>
        <v xml:space="preserve"> </v>
      </c>
      <c r="DQ6" s="15">
        <f>SUM(DQ7:DQ10)</f>
        <v>53844.57</v>
      </c>
      <c r="DR6" s="15">
        <f>SUM(DR7:DR10)</f>
        <v>22208.34</v>
      </c>
      <c r="DS6" s="15">
        <f>SUM(DS7:DS10)</f>
        <v>0</v>
      </c>
      <c r="DT6" s="16">
        <f t="shared" ref="DT6:DT69" si="121">IF(DR6&lt;=0," ",IF(DQ6&lt;=0," ",IF(DR6/DQ6*100&gt;200,"СВ.200",DR6/DQ6)))</f>
        <v>0.41245273200250276</v>
      </c>
      <c r="DU6" s="16" t="str">
        <f>IF(DS6=0," ",IF(DR6/DS6*100&gt;200,"св.200",DR6/DS6))</f>
        <v xml:space="preserve"> </v>
      </c>
    </row>
    <row r="7" spans="1:125" s="39" customFormat="1" ht="15.75" customHeight="1" outlineLevel="1" x14ac:dyDescent="0.25">
      <c r="A7" s="11">
        <v>1</v>
      </c>
      <c r="B7" s="5" t="s">
        <v>56</v>
      </c>
      <c r="C7" s="17">
        <f>H7+AQ7</f>
        <v>8750906.2300000004</v>
      </c>
      <c r="D7" s="17">
        <f t="shared" ref="D7:E10" si="122">I7+AR7</f>
        <v>4383673.78</v>
      </c>
      <c r="E7" s="17">
        <f t="shared" si="122"/>
        <v>5273168.17</v>
      </c>
      <c r="F7" s="18">
        <f t="shared" si="101"/>
        <v>0.50093940727782205</v>
      </c>
      <c r="G7" s="18">
        <f t="shared" ref="G7:G64" si="123">IF(E7=0," ",IF(D7/E7*100&gt;200,"св.200",D7/E7))</f>
        <v>0.83131689312309576</v>
      </c>
      <c r="H7" s="10">
        <f t="shared" ref="H7:J10" si="124">W7++AG7+M7+AB7+AL7+R7</f>
        <v>8085770</v>
      </c>
      <c r="I7" s="14">
        <f t="shared" si="124"/>
        <v>3958291.3000000007</v>
      </c>
      <c r="J7" s="10">
        <f t="shared" si="124"/>
        <v>4268878.24</v>
      </c>
      <c r="K7" s="18">
        <f t="shared" si="102"/>
        <v>0.48953795371374659</v>
      </c>
      <c r="L7" s="18">
        <f t="shared" ref="L7:L64" si="125">IF(J7=0," ",IF(I7/J7*100&gt;200,"св.200",I7/J7))</f>
        <v>0.92724389815344099</v>
      </c>
      <c r="M7" s="23">
        <v>6515000</v>
      </c>
      <c r="N7" s="23">
        <v>3247921.24</v>
      </c>
      <c r="O7" s="23">
        <v>3615611.3</v>
      </c>
      <c r="P7" s="18">
        <f t="shared" si="103"/>
        <v>0.49852973752877977</v>
      </c>
      <c r="Q7" s="18">
        <f t="shared" ref="Q7:Q64" si="126">IF(O7=0," ",IF(N7/O7*100&gt;200,"св.200",N7/O7))</f>
        <v>0.89830487032718376</v>
      </c>
      <c r="R7" s="23">
        <v>945770</v>
      </c>
      <c r="S7" s="23">
        <v>512195.22</v>
      </c>
      <c r="T7" s="23">
        <v>422279.52</v>
      </c>
      <c r="U7" s="18">
        <f t="shared" si="104"/>
        <v>0.54156424923607216</v>
      </c>
      <c r="V7" s="18">
        <f t="shared" ref="V7:V64" si="127">IF(T7=0," ",IF(S7/T7*100&gt;200,"св.200",S7/T7))</f>
        <v>1.2129293412098223</v>
      </c>
      <c r="W7" s="23">
        <v>25000</v>
      </c>
      <c r="X7" s="23">
        <v>17957.73</v>
      </c>
      <c r="Y7" s="23">
        <v>36374</v>
      </c>
      <c r="Z7" s="18">
        <f t="shared" si="105"/>
        <v>0.71830919999999998</v>
      </c>
      <c r="AA7" s="18">
        <f t="shared" ref="AA7:AA64" si="128">IF(Y7=0," ",IF(X7/Y7*100&gt;200,"св.200",X7/Y7))</f>
        <v>0.49369687139165336</v>
      </c>
      <c r="AB7" s="23">
        <v>200000</v>
      </c>
      <c r="AC7" s="23">
        <v>97713.93</v>
      </c>
      <c r="AD7" s="23">
        <v>20410.64</v>
      </c>
      <c r="AE7" s="18">
        <f t="shared" si="106"/>
        <v>0.48856964999999997</v>
      </c>
      <c r="AF7" s="18" t="str">
        <f t="shared" ref="AF7:AF62" si="129">IF(AD7=0," ",IF(AC7/AD7*100&gt;200,"св.200",AC7/AD7))</f>
        <v>св.200</v>
      </c>
      <c r="AG7" s="23">
        <v>400000</v>
      </c>
      <c r="AH7" s="23">
        <v>82503.179999999993</v>
      </c>
      <c r="AI7" s="23">
        <v>174202.78</v>
      </c>
      <c r="AJ7" s="18">
        <f t="shared" si="107"/>
        <v>0.20625795</v>
      </c>
      <c r="AK7" s="18">
        <f t="shared" ref="AK7:AK64" si="130">IF(AI7=0," ",IF(AH7/AI7*100&gt;200,"св.200",AH7/AI7))</f>
        <v>0.47360426739458461</v>
      </c>
      <c r="AL7" s="23"/>
      <c r="AM7" s="23"/>
      <c r="AN7" s="23"/>
      <c r="AO7" s="18" t="str">
        <f>IF(AM7&lt;=0," ",IF(AL7&lt;=0," ",IF(AM7/AL7*100&gt;200,"СВ.200",AM7/AL7)))</f>
        <v xml:space="preserve"> </v>
      </c>
      <c r="AP7" s="18" t="str">
        <f t="shared" ref="AP7:AP64" si="131">IF(AN7=0," ",IF(AM7/AN7*100&gt;200,"св.200",AM7/AN7))</f>
        <v xml:space="preserve"> </v>
      </c>
      <c r="AQ7" s="6">
        <f>AV7+BA7+BF7+BK7+BP7+BU7+BZ7+CE7+CY7+DD7+DL7+CT7+DQ7</f>
        <v>665136.23</v>
      </c>
      <c r="AR7" s="6">
        <f>AW7+BB7+BG7+BL7+BQ7+BV7+CA7+CF7+CZ7+DE7+DM7+CU7+DI7+DR7</f>
        <v>425382.47999999992</v>
      </c>
      <c r="AS7" s="6">
        <f>AX7+BC7+BH7+BM7+BR7+BW7+CB7+CG7+DA7+DF7+DN7+CV7+DJ7+DS7</f>
        <v>1004289.93</v>
      </c>
      <c r="AT7" s="18">
        <f t="shared" si="109"/>
        <v>0.63954188753182173</v>
      </c>
      <c r="AU7" s="18">
        <f t="shared" ref="AU7:AU64" si="132">IF(AS7=0," ",IF(AR7/AS7*100&gt;200,"св.200",AR7/AS7))</f>
        <v>0.42356541402341841</v>
      </c>
      <c r="AV7" s="23">
        <v>425000</v>
      </c>
      <c r="AW7" s="23">
        <v>132888.49</v>
      </c>
      <c r="AX7" s="23">
        <v>201577.5</v>
      </c>
      <c r="AY7" s="18">
        <f t="shared" si="110"/>
        <v>0.31267879999999998</v>
      </c>
      <c r="AZ7" s="18">
        <f t="shared" ref="AZ7:AZ64" si="133">IF(AX7=0," ",IF(AW7/AX7*100&gt;200,"св.200",AW7/AX7))</f>
        <v>0.65924267341345133</v>
      </c>
      <c r="BA7" s="23"/>
      <c r="BB7" s="23"/>
      <c r="BC7" s="23"/>
      <c r="BD7" s="18" t="str">
        <f t="shared" ref="BD7:BD64" si="134">IF(BB7&lt;=0," ",IF(BA7&lt;=0," ",IF(BB7/BA7*100&gt;200,"СВ.200",BB7/BA7)))</f>
        <v xml:space="preserve"> </v>
      </c>
      <c r="BE7" s="18" t="str">
        <f t="shared" ref="BE7:BE64" si="135">IF(BC7=0," ",IF(BB7/BC7*100&gt;200,"св.200",BB7/BC7))</f>
        <v xml:space="preserve"> </v>
      </c>
      <c r="BF7" s="23"/>
      <c r="BG7" s="23"/>
      <c r="BH7" s="23"/>
      <c r="BI7" s="18" t="str">
        <f t="shared" si="111"/>
        <v xml:space="preserve"> </v>
      </c>
      <c r="BJ7" s="18" t="str">
        <f t="shared" ref="BJ7:BJ64" si="136">IF(BH7=0," ",IF(BG7/BH7*100&gt;200,"св.200",BG7/BH7))</f>
        <v xml:space="preserve"> </v>
      </c>
      <c r="BK7" s="23"/>
      <c r="BL7" s="23"/>
      <c r="BM7" s="23"/>
      <c r="BN7" s="18" t="str">
        <f>IF(BL7&lt;=0," ",IF(BK7&lt;=0," ",IF(BL7/BK7*100&gt;200,"СВ.200",BL7/BK7)))</f>
        <v xml:space="preserve"> </v>
      </c>
      <c r="BO7" s="18" t="str">
        <f t="shared" ref="BO7:BO64" si="137">IF(BM7=0," ",IF(BL7/BM7*100&gt;200,"св.200",BL7/BM7))</f>
        <v xml:space="preserve"> </v>
      </c>
      <c r="BP7" s="23">
        <v>50000</v>
      </c>
      <c r="BQ7" s="23">
        <v>15622.75</v>
      </c>
      <c r="BR7" s="23"/>
      <c r="BS7" s="18">
        <f t="shared" ref="BS7:BS12" si="138">IF(BQ7&lt;=0," ",IF(BP7&lt;=0," ",IF(BQ7/BP7*100&gt;200,"СВ.200",BQ7/BP7)))</f>
        <v>0.31245499999999998</v>
      </c>
      <c r="BT7" s="18" t="str">
        <f t="shared" si="113"/>
        <v xml:space="preserve"> </v>
      </c>
      <c r="BU7" s="23">
        <v>141000</v>
      </c>
      <c r="BV7" s="23">
        <v>260344.71</v>
      </c>
      <c r="BW7" s="23">
        <v>791411.26</v>
      </c>
      <c r="BX7" s="18">
        <f t="shared" si="114"/>
        <v>1.8464163829787232</v>
      </c>
      <c r="BY7" s="18">
        <f t="shared" ref="BY7:BY64" si="139">IF(BW7=0," ",IF(BV7/BW7*100&gt;200,"св.200",BV7/BW7))</f>
        <v>0.32896260535893812</v>
      </c>
      <c r="BZ7" s="23"/>
      <c r="CA7" s="23"/>
      <c r="CB7" s="23"/>
      <c r="CC7" s="18" t="str">
        <f t="shared" si="115"/>
        <v xml:space="preserve"> </v>
      </c>
      <c r="CD7" s="18" t="str">
        <f t="shared" ref="CD7:CD64" si="140">IF(CB7=0," ",IF(CA7/CB7*100&gt;200,"св.200",CA7/CB7))</f>
        <v xml:space="preserve"> </v>
      </c>
      <c r="CE7" s="17">
        <f>CJ7+CO7</f>
        <v>10000</v>
      </c>
      <c r="CF7" s="17">
        <f>CK7+CP7</f>
        <v>12841.49</v>
      </c>
      <c r="CG7" s="17">
        <f>CL7+CQ7</f>
        <v>11301.17</v>
      </c>
      <c r="CH7" s="18">
        <f t="shared" ref="CH7:CH64" si="141">IF(CF7&lt;=0," ",IF(CE7&lt;=0," ",IF(CF7/CE7*100&gt;200,"СВ.200",CF7/CE7)))</f>
        <v>1.284149</v>
      </c>
      <c r="CI7" s="18">
        <f>IF(CG7=0," ",IF(CF7/CG7*100&gt;200,"св.200",CF7/CG7))</f>
        <v>1.136297392216912</v>
      </c>
      <c r="CJ7" s="23">
        <v>10000</v>
      </c>
      <c r="CK7" s="23">
        <v>12841.49</v>
      </c>
      <c r="CL7" s="23">
        <v>11301.17</v>
      </c>
      <c r="CM7" s="18">
        <f t="shared" ref="CM7:CM64" si="142">IF(CK7&lt;=0," ",IF(CJ7&lt;=0," ",IF(CK7/CJ7*100&gt;200,"СВ.200",CK7/CJ7)))</f>
        <v>1.284149</v>
      </c>
      <c r="CN7" s="18">
        <f t="shared" ref="CN7:CN64" si="143">IF(CL7=0," ",IF(CK7/CL7*100&gt;200,"св.200",CK7/CL7))</f>
        <v>1.136297392216912</v>
      </c>
      <c r="CO7" s="23"/>
      <c r="CP7" s="23"/>
      <c r="CQ7" s="23"/>
      <c r="CR7" s="18" t="str">
        <f t="shared" ref="CR7:CR63" si="144">IF(CP7&lt;=0," ",IF(CO7&lt;=0," ",IF(CP7/CO7*100&gt;200,"СВ.200",CP7/CO7)))</f>
        <v xml:space="preserve"> </v>
      </c>
      <c r="CS7" s="18" t="str">
        <f t="shared" ref="CS7:CS63" si="145">IF(CQ7=0," ",IF(CP7/CQ7*100&gt;200,"св.200",CP7/CQ7))</f>
        <v xml:space="preserve"> </v>
      </c>
      <c r="CT7" s="23">
        <v>7500</v>
      </c>
      <c r="CU7" s="23">
        <v>3685.04</v>
      </c>
      <c r="CV7" s="23"/>
      <c r="CW7" s="18">
        <f t="shared" ref="CW7:CW70" si="146">IF(CU7&lt;=0," ",IF(CT7&lt;=0," ",IF(CU7/CT7*100&gt;200,"СВ.200",CU7/CT7)))</f>
        <v>0.49133866666666665</v>
      </c>
      <c r="CX7" s="18" t="str">
        <f t="shared" ref="CX7:CX70" si="147">IF(CV7=0," ",IF(CU7/CV7*100&gt;200,"св.200",CU7/CV7))</f>
        <v xml:space="preserve"> </v>
      </c>
      <c r="CY7" s="23"/>
      <c r="CZ7" s="23"/>
      <c r="DA7" s="23"/>
      <c r="DB7" s="18" t="str">
        <f t="shared" si="118"/>
        <v xml:space="preserve"> </v>
      </c>
      <c r="DC7" s="18" t="str">
        <f t="shared" ref="DC7:DC64" si="148">IF(DA7=0," ",IF(CZ7/DA7*100&gt;200,"св.200",CZ7/DA7))</f>
        <v xml:space="preserve"> </v>
      </c>
      <c r="DD7" s="23"/>
      <c r="DE7" s="23"/>
      <c r="DF7" s="23"/>
      <c r="DG7" s="18" t="str">
        <f t="shared" si="119"/>
        <v xml:space="preserve"> </v>
      </c>
      <c r="DH7" s="18" t="str">
        <f t="shared" ref="DH7:DH64" si="149">IF(DF7=0," ",IF(DE7/DF7*100&gt;200,"св.200",DE7/DF7))</f>
        <v xml:space="preserve"> </v>
      </c>
      <c r="DI7" s="23"/>
      <c r="DJ7" s="23"/>
      <c r="DK7" s="18" t="str">
        <f t="shared" ref="DK7:DK68" si="150">IF(DJ7=0," ",IF(DI7/DJ7*100&gt;200,"св.200",DI7/DJ7))</f>
        <v xml:space="preserve"> </v>
      </c>
      <c r="DL7" s="23"/>
      <c r="DM7" s="23"/>
      <c r="DN7" s="23"/>
      <c r="DO7" s="18" t="str">
        <f t="shared" si="120"/>
        <v xml:space="preserve"> </v>
      </c>
      <c r="DP7" s="18" t="str">
        <f t="shared" ref="DP7:DP64" si="151">IF(DN7=0," ",IF(DM7/DN7*100&gt;200,"св.200",DM7/DN7))</f>
        <v xml:space="preserve"> </v>
      </c>
      <c r="DQ7" s="23">
        <v>31636.23</v>
      </c>
      <c r="DR7" s="23"/>
      <c r="DS7" s="23"/>
      <c r="DT7" s="18" t="str">
        <f t="shared" si="121"/>
        <v xml:space="preserve"> </v>
      </c>
      <c r="DU7" s="18" t="str">
        <f t="shared" ref="DU7:DU26" si="152">IF(DS7=0," ",IF(DR7/DS7*100&gt;200,"св.200",DR7/DS7))</f>
        <v xml:space="preserve"> </v>
      </c>
    </row>
    <row r="8" spans="1:125" s="39" customFormat="1" ht="15.75" customHeight="1" outlineLevel="1" x14ac:dyDescent="0.25">
      <c r="A8" s="11">
        <v>2</v>
      </c>
      <c r="B8" s="5" t="s">
        <v>23</v>
      </c>
      <c r="C8" s="17">
        <f>H8+AQ8</f>
        <v>145500</v>
      </c>
      <c r="D8" s="17">
        <f t="shared" si="122"/>
        <v>64993.26</v>
      </c>
      <c r="E8" s="17">
        <f t="shared" si="122"/>
        <v>150331.53</v>
      </c>
      <c r="F8" s="18">
        <f t="shared" si="101"/>
        <v>0.44668907216494846</v>
      </c>
      <c r="G8" s="18">
        <f t="shared" si="123"/>
        <v>0.43233285791743092</v>
      </c>
      <c r="H8" s="10">
        <f t="shared" si="124"/>
        <v>79000</v>
      </c>
      <c r="I8" s="14">
        <f t="shared" si="124"/>
        <v>42106.340000000004</v>
      </c>
      <c r="J8" s="10">
        <f t="shared" si="124"/>
        <v>38730.659999999996</v>
      </c>
      <c r="K8" s="18">
        <f t="shared" si="102"/>
        <v>0.53299164556962031</v>
      </c>
      <c r="L8" s="18">
        <f t="shared" si="125"/>
        <v>1.087157822768835</v>
      </c>
      <c r="M8" s="23">
        <v>20000</v>
      </c>
      <c r="N8" s="23">
        <v>17239.96</v>
      </c>
      <c r="O8" s="23">
        <v>16652.349999999999</v>
      </c>
      <c r="P8" s="18">
        <f t="shared" si="103"/>
        <v>0.86199799999999993</v>
      </c>
      <c r="Q8" s="18">
        <f t="shared" si="126"/>
        <v>1.0352869114569416</v>
      </c>
      <c r="R8" s="23"/>
      <c r="S8" s="23"/>
      <c r="T8" s="23"/>
      <c r="U8" s="18" t="str">
        <f t="shared" si="104"/>
        <v xml:space="preserve"> </v>
      </c>
      <c r="V8" s="18" t="str">
        <f>IF(S8=0," ",IF(S8/T8*100&gt;200,"св.200",S8/T8))</f>
        <v xml:space="preserve"> </v>
      </c>
      <c r="W8" s="23">
        <v>17000</v>
      </c>
      <c r="X8" s="23">
        <v>12494.7</v>
      </c>
      <c r="Y8" s="23">
        <v>8952</v>
      </c>
      <c r="Z8" s="18">
        <f t="shared" si="105"/>
        <v>0.73498235294117653</v>
      </c>
      <c r="AA8" s="18">
        <f t="shared" si="128"/>
        <v>1.3957439678284183</v>
      </c>
      <c r="AB8" s="23">
        <v>10000</v>
      </c>
      <c r="AC8" s="23">
        <v>111.9</v>
      </c>
      <c r="AD8" s="23">
        <v>9253.57</v>
      </c>
      <c r="AE8" s="18">
        <f t="shared" si="106"/>
        <v>1.119E-2</v>
      </c>
      <c r="AF8" s="18">
        <f t="shared" si="129"/>
        <v>1.2092630195697446E-2</v>
      </c>
      <c r="AG8" s="23">
        <v>32000</v>
      </c>
      <c r="AH8" s="23">
        <v>12259.78</v>
      </c>
      <c r="AI8" s="23">
        <v>3872.74</v>
      </c>
      <c r="AJ8" s="18">
        <f t="shared" si="107"/>
        <v>0.38311812500000003</v>
      </c>
      <c r="AK8" s="18" t="str">
        <f t="shared" si="130"/>
        <v>св.200</v>
      </c>
      <c r="AL8" s="23"/>
      <c r="AM8" s="23"/>
      <c r="AN8" s="23"/>
      <c r="AO8" s="18" t="str">
        <f>IF(AM8&lt;=0," ",IF(AL8&lt;=0," ",IF(AM8/AL8*100&gt;200,"СВ.200",AM8/AL8)))</f>
        <v xml:space="preserve"> </v>
      </c>
      <c r="AP8" s="18" t="str">
        <f>IF(AM8=0," ",IF(AM8/AN8*100&gt;200,"св.200",AM8/AN8))</f>
        <v xml:space="preserve"> </v>
      </c>
      <c r="AQ8" s="6">
        <f t="shared" ref="AQ8:AQ10" si="153">AV8+BA8+BF8+BK8+BP8+BU8+BZ8+CE8+CY8+DD8+DL8+CT8+DQ8</f>
        <v>66500</v>
      </c>
      <c r="AR8" s="6">
        <f t="shared" ref="AR8:AR10" si="154">AW8+BB8+BG8+BL8+BQ8+BV8+CA8+CF8+CZ8+DE8+DM8+CU8+DI8+DR8</f>
        <v>22886.92</v>
      </c>
      <c r="AS8" s="6">
        <f t="shared" ref="AS8:AS9" si="155">AX8+BC8+BH8+BM8+BR8+BW8+CB8+CG8+DA8+DF8+DN8+CV8+DJ8+DS8</f>
        <v>111600.87</v>
      </c>
      <c r="AT8" s="18">
        <f t="shared" si="109"/>
        <v>0.34416421052631574</v>
      </c>
      <c r="AU8" s="18">
        <f t="shared" si="132"/>
        <v>0.20507832958649874</v>
      </c>
      <c r="AV8" s="23"/>
      <c r="AW8" s="23"/>
      <c r="AX8" s="23"/>
      <c r="AY8" s="18" t="str">
        <f t="shared" si="110"/>
        <v xml:space="preserve"> </v>
      </c>
      <c r="AZ8" s="18" t="str">
        <f t="shared" si="133"/>
        <v xml:space="preserve"> </v>
      </c>
      <c r="BA8" s="23">
        <v>48000</v>
      </c>
      <c r="BB8" s="23">
        <v>16995</v>
      </c>
      <c r="BC8" s="23"/>
      <c r="BD8" s="18">
        <f t="shared" si="134"/>
        <v>0.3540625</v>
      </c>
      <c r="BE8" s="18" t="str">
        <f t="shared" si="135"/>
        <v xml:space="preserve"> </v>
      </c>
      <c r="BF8" s="23">
        <v>12500</v>
      </c>
      <c r="BG8" s="23">
        <v>5891.92</v>
      </c>
      <c r="BH8" s="23"/>
      <c r="BI8" s="18">
        <f t="shared" si="111"/>
        <v>0.47135359999999998</v>
      </c>
      <c r="BJ8" s="18" t="str">
        <f t="shared" si="136"/>
        <v xml:space="preserve"> </v>
      </c>
      <c r="BK8" s="23"/>
      <c r="BL8" s="23"/>
      <c r="BM8" s="23"/>
      <c r="BN8" s="18" t="str">
        <f>IF(BL8&lt;=0," ",IF(BK8&lt;=0," ",IF(BL8/BK8*100&gt;200,"СВ.200",BL8/BK8)))</f>
        <v xml:space="preserve"> </v>
      </c>
      <c r="BO8" s="18" t="str">
        <f t="shared" si="137"/>
        <v xml:space="preserve"> </v>
      </c>
      <c r="BP8" s="23"/>
      <c r="BQ8" s="23"/>
      <c r="BR8" s="23"/>
      <c r="BS8" s="18" t="str">
        <f t="shared" si="138"/>
        <v xml:space="preserve"> </v>
      </c>
      <c r="BT8" s="18" t="str">
        <f t="shared" si="113"/>
        <v xml:space="preserve"> </v>
      </c>
      <c r="BU8" s="23">
        <v>6000</v>
      </c>
      <c r="BV8" s="23"/>
      <c r="BW8" s="23">
        <v>2190.87</v>
      </c>
      <c r="BX8" s="18" t="str">
        <f t="shared" si="114"/>
        <v xml:space="preserve"> </v>
      </c>
      <c r="BY8" s="18">
        <f t="shared" si="139"/>
        <v>0</v>
      </c>
      <c r="BZ8" s="23"/>
      <c r="CA8" s="23"/>
      <c r="CB8" s="23">
        <v>105210</v>
      </c>
      <c r="CC8" s="18" t="str">
        <f t="shared" si="115"/>
        <v xml:space="preserve"> </v>
      </c>
      <c r="CD8" s="18">
        <f t="shared" si="140"/>
        <v>0</v>
      </c>
      <c r="CE8" s="17">
        <f t="shared" ref="CE8:CE10" si="156">CJ8+CO8</f>
        <v>0</v>
      </c>
      <c r="CF8" s="17">
        <f t="shared" ref="CF8:CG10" si="157">CK8+CP8</f>
        <v>0</v>
      </c>
      <c r="CG8" s="17">
        <f t="shared" si="157"/>
        <v>4200</v>
      </c>
      <c r="CH8" s="24" t="str">
        <f t="shared" si="141"/>
        <v xml:space="preserve"> </v>
      </c>
      <c r="CI8" s="18">
        <f t="shared" ref="CI8:CI64" si="158">IF(CG8=0," ",IF(CF8/CG8*100&gt;200,"св.200",CF8/CG8))</f>
        <v>0</v>
      </c>
      <c r="CJ8" s="23"/>
      <c r="CK8" s="23"/>
      <c r="CL8" s="23"/>
      <c r="CM8" s="18" t="str">
        <f t="shared" si="142"/>
        <v xml:space="preserve"> </v>
      </c>
      <c r="CN8" s="18" t="str">
        <f t="shared" si="143"/>
        <v xml:space="preserve"> </v>
      </c>
      <c r="CO8" s="23"/>
      <c r="CP8" s="23"/>
      <c r="CQ8" s="23">
        <v>4200</v>
      </c>
      <c r="CR8" s="18" t="str">
        <f t="shared" si="144"/>
        <v xml:space="preserve"> </v>
      </c>
      <c r="CS8" s="18">
        <f t="shared" si="145"/>
        <v>0</v>
      </c>
      <c r="CT8" s="23"/>
      <c r="CU8" s="23"/>
      <c r="CV8" s="23"/>
      <c r="CW8" s="18" t="str">
        <f t="shared" si="146"/>
        <v xml:space="preserve"> </v>
      </c>
      <c r="CX8" s="18" t="str">
        <f t="shared" si="147"/>
        <v xml:space="preserve"> </v>
      </c>
      <c r="CY8" s="23"/>
      <c r="CZ8" s="23"/>
      <c r="DA8" s="23"/>
      <c r="DB8" s="18" t="str">
        <f t="shared" si="118"/>
        <v xml:space="preserve"> </v>
      </c>
      <c r="DC8" s="18" t="str">
        <f t="shared" si="148"/>
        <v xml:space="preserve"> </v>
      </c>
      <c r="DD8" s="23"/>
      <c r="DE8" s="23"/>
      <c r="DF8" s="23"/>
      <c r="DG8" s="18" t="str">
        <f t="shared" si="119"/>
        <v xml:space="preserve"> </v>
      </c>
      <c r="DH8" s="18" t="str">
        <f t="shared" si="149"/>
        <v xml:space="preserve"> </v>
      </c>
      <c r="DI8" s="23"/>
      <c r="DJ8" s="23"/>
      <c r="DK8" s="18" t="str">
        <f>IF(DI8=0," ",IF(DI8/DJ8*100&gt;200,"св.200",DI8/DJ8))</f>
        <v xml:space="preserve"> </v>
      </c>
      <c r="DL8" s="23"/>
      <c r="DM8" s="23"/>
      <c r="DN8" s="23"/>
      <c r="DO8" s="18" t="str">
        <f t="shared" si="120"/>
        <v xml:space="preserve"> </v>
      </c>
      <c r="DP8" s="18" t="str">
        <f t="shared" si="151"/>
        <v xml:space="preserve"> </v>
      </c>
      <c r="DQ8" s="23"/>
      <c r="DR8" s="23"/>
      <c r="DS8" s="23"/>
      <c r="DT8" s="18" t="str">
        <f t="shared" si="121"/>
        <v xml:space="preserve"> </v>
      </c>
      <c r="DU8" s="18" t="str">
        <f t="shared" si="152"/>
        <v xml:space="preserve"> </v>
      </c>
    </row>
    <row r="9" spans="1:125" s="39" customFormat="1" ht="15.75" customHeight="1" outlineLevel="1" x14ac:dyDescent="0.25">
      <c r="A9" s="11">
        <v>3</v>
      </c>
      <c r="B9" s="5" t="s">
        <v>150</v>
      </c>
      <c r="C9" s="17">
        <f>H9+AQ9</f>
        <v>460500</v>
      </c>
      <c r="D9" s="17">
        <f t="shared" si="122"/>
        <v>126648.3</v>
      </c>
      <c r="E9" s="17">
        <f t="shared" si="122"/>
        <v>167952.75999999998</v>
      </c>
      <c r="F9" s="18">
        <f t="shared" si="101"/>
        <v>0.27502345276872964</v>
      </c>
      <c r="G9" s="18">
        <f t="shared" si="123"/>
        <v>0.75407096614548053</v>
      </c>
      <c r="H9" s="10">
        <f t="shared" si="124"/>
        <v>402500</v>
      </c>
      <c r="I9" s="14">
        <f t="shared" si="124"/>
        <v>97235.8</v>
      </c>
      <c r="J9" s="10">
        <f t="shared" si="124"/>
        <v>122019.16999999998</v>
      </c>
      <c r="K9" s="18">
        <f t="shared" si="102"/>
        <v>0.24157962732919255</v>
      </c>
      <c r="L9" s="18">
        <f t="shared" si="125"/>
        <v>0.79688953793080231</v>
      </c>
      <c r="M9" s="23">
        <v>70000</v>
      </c>
      <c r="N9" s="23">
        <v>46118.5</v>
      </c>
      <c r="O9" s="23">
        <v>42329.96</v>
      </c>
      <c r="P9" s="18">
        <f t="shared" si="103"/>
        <v>0.6588357142857143</v>
      </c>
      <c r="Q9" s="18">
        <f t="shared" si="126"/>
        <v>1.0895002026933169</v>
      </c>
      <c r="R9" s="23"/>
      <c r="S9" s="23"/>
      <c r="T9" s="23"/>
      <c r="U9" s="18" t="str">
        <f t="shared" si="104"/>
        <v xml:space="preserve"> </v>
      </c>
      <c r="V9" s="18" t="str">
        <f t="shared" ref="V9:V10" si="159">IF(S9=0," ",IF(S9/T9*100&gt;200,"св.200",S9/T9))</f>
        <v xml:space="preserve"> </v>
      </c>
      <c r="W9" s="23">
        <v>500</v>
      </c>
      <c r="X9" s="23">
        <v>1319.99</v>
      </c>
      <c r="Y9" s="23">
        <v>385.2</v>
      </c>
      <c r="Z9" s="18" t="str">
        <f t="shared" si="105"/>
        <v>СВ.200</v>
      </c>
      <c r="AA9" s="18" t="str">
        <f t="shared" si="128"/>
        <v>св.200</v>
      </c>
      <c r="AB9" s="23">
        <v>70000</v>
      </c>
      <c r="AC9" s="23">
        <v>2636.41</v>
      </c>
      <c r="AD9" s="23">
        <v>11154.22</v>
      </c>
      <c r="AE9" s="18">
        <f t="shared" si="106"/>
        <v>3.7662999999999995E-2</v>
      </c>
      <c r="AF9" s="18">
        <f t="shared" si="129"/>
        <v>0.2363598709726005</v>
      </c>
      <c r="AG9" s="23">
        <v>260000</v>
      </c>
      <c r="AH9" s="23">
        <v>45860.9</v>
      </c>
      <c r="AI9" s="23">
        <v>66349.789999999994</v>
      </c>
      <c r="AJ9" s="18">
        <f t="shared" si="107"/>
        <v>0.17638807692307693</v>
      </c>
      <c r="AK9" s="18">
        <f t="shared" si="130"/>
        <v>0.6911988719180574</v>
      </c>
      <c r="AL9" s="23">
        <v>2000</v>
      </c>
      <c r="AM9" s="23">
        <v>1300</v>
      </c>
      <c r="AN9" s="23">
        <v>1800</v>
      </c>
      <c r="AO9" s="18">
        <f>IF(AM9&lt;=0," ",IF(AL9&lt;=0," ",IF(AM9/AL9*100&gt;200,"СВ.200",AM9/AL9)))</f>
        <v>0.65</v>
      </c>
      <c r="AP9" s="18">
        <f t="shared" si="131"/>
        <v>0.72222222222222221</v>
      </c>
      <c r="AQ9" s="6">
        <f t="shared" si="153"/>
        <v>58000</v>
      </c>
      <c r="AR9" s="6">
        <f t="shared" si="154"/>
        <v>29412.5</v>
      </c>
      <c r="AS9" s="6">
        <f t="shared" si="155"/>
        <v>45933.590000000004</v>
      </c>
      <c r="AT9" s="18">
        <f t="shared" si="109"/>
        <v>0.50711206896551719</v>
      </c>
      <c r="AU9" s="18">
        <f t="shared" si="132"/>
        <v>0.64032661065681995</v>
      </c>
      <c r="AV9" s="23"/>
      <c r="AW9" s="23"/>
      <c r="AX9" s="23"/>
      <c r="AY9" s="18" t="str">
        <f t="shared" si="110"/>
        <v xml:space="preserve"> </v>
      </c>
      <c r="AZ9" s="18" t="str">
        <f t="shared" si="133"/>
        <v xml:space="preserve"> </v>
      </c>
      <c r="BA9" s="23">
        <v>8000</v>
      </c>
      <c r="BB9" s="23"/>
      <c r="BC9" s="23">
        <v>6747.61</v>
      </c>
      <c r="BD9" s="18" t="str">
        <f t="shared" si="134"/>
        <v xml:space="preserve"> </v>
      </c>
      <c r="BE9" s="18">
        <f t="shared" si="135"/>
        <v>0</v>
      </c>
      <c r="BF9" s="23"/>
      <c r="BG9" s="23"/>
      <c r="BH9" s="23"/>
      <c r="BI9" s="18" t="str">
        <f t="shared" si="111"/>
        <v xml:space="preserve"> </v>
      </c>
      <c r="BJ9" s="18" t="str">
        <f t="shared" si="136"/>
        <v xml:space="preserve"> </v>
      </c>
      <c r="BK9" s="23"/>
      <c r="BL9" s="23"/>
      <c r="BM9" s="23"/>
      <c r="BN9" s="18" t="str">
        <f>IF(BL9&lt;=0," ",IF(BK9&lt;=0," ",IF(BL9/BK9*100&gt;200,"СВ.200",BL9/BK9)))</f>
        <v xml:space="preserve"> </v>
      </c>
      <c r="BO9" s="18" t="str">
        <f t="shared" si="137"/>
        <v xml:space="preserve"> </v>
      </c>
      <c r="BP9" s="23"/>
      <c r="BQ9" s="23"/>
      <c r="BR9" s="23"/>
      <c r="BS9" s="18" t="str">
        <f t="shared" si="138"/>
        <v xml:space="preserve"> </v>
      </c>
      <c r="BT9" s="18" t="str">
        <f t="shared" si="113"/>
        <v xml:space="preserve"> </v>
      </c>
      <c r="BU9" s="23">
        <v>50000</v>
      </c>
      <c r="BV9" s="23">
        <v>29412.5</v>
      </c>
      <c r="BW9" s="23">
        <v>39185.980000000003</v>
      </c>
      <c r="BX9" s="18">
        <f t="shared" si="114"/>
        <v>0.58825000000000005</v>
      </c>
      <c r="BY9" s="18">
        <f t="shared" si="139"/>
        <v>0.75058732740638356</v>
      </c>
      <c r="BZ9" s="23"/>
      <c r="CA9" s="23"/>
      <c r="CB9" s="23"/>
      <c r="CC9" s="18" t="str">
        <f t="shared" si="115"/>
        <v xml:space="preserve"> </v>
      </c>
      <c r="CD9" s="18" t="str">
        <f t="shared" si="140"/>
        <v xml:space="preserve"> </v>
      </c>
      <c r="CE9" s="17">
        <f t="shared" si="156"/>
        <v>0</v>
      </c>
      <c r="CF9" s="17">
        <f t="shared" si="157"/>
        <v>0</v>
      </c>
      <c r="CG9" s="17">
        <f t="shared" si="157"/>
        <v>0</v>
      </c>
      <c r="CH9" s="24" t="str">
        <f t="shared" si="141"/>
        <v xml:space="preserve"> </v>
      </c>
      <c r="CI9" s="18" t="str">
        <f t="shared" si="158"/>
        <v xml:space="preserve"> </v>
      </c>
      <c r="CJ9" s="23"/>
      <c r="CK9" s="23"/>
      <c r="CL9" s="23"/>
      <c r="CM9" s="18" t="str">
        <f t="shared" si="142"/>
        <v xml:space="preserve"> </v>
      </c>
      <c r="CN9" s="18" t="str">
        <f t="shared" si="143"/>
        <v xml:space="preserve"> </v>
      </c>
      <c r="CO9" s="23"/>
      <c r="CP9" s="23"/>
      <c r="CQ9" s="23"/>
      <c r="CR9" s="18" t="str">
        <f t="shared" si="144"/>
        <v xml:space="preserve"> </v>
      </c>
      <c r="CS9" s="18" t="str">
        <f t="shared" si="145"/>
        <v xml:space="preserve"> </v>
      </c>
      <c r="CT9" s="23"/>
      <c r="CU9" s="23"/>
      <c r="CV9" s="23"/>
      <c r="CW9" s="18" t="str">
        <f t="shared" si="146"/>
        <v xml:space="preserve"> </v>
      </c>
      <c r="CX9" s="18" t="str">
        <f t="shared" si="147"/>
        <v xml:space="preserve"> </v>
      </c>
      <c r="CY9" s="23"/>
      <c r="CZ9" s="23"/>
      <c r="DA9" s="23"/>
      <c r="DB9" s="18" t="str">
        <f t="shared" si="118"/>
        <v xml:space="preserve"> </v>
      </c>
      <c r="DC9" s="18" t="str">
        <f t="shared" si="148"/>
        <v xml:space="preserve"> </v>
      </c>
      <c r="DD9" s="23"/>
      <c r="DE9" s="23"/>
      <c r="DF9" s="23"/>
      <c r="DG9" s="18" t="str">
        <f t="shared" si="119"/>
        <v xml:space="preserve"> </v>
      </c>
      <c r="DH9" s="18" t="str">
        <f t="shared" si="149"/>
        <v xml:space="preserve"> </v>
      </c>
      <c r="DI9" s="23"/>
      <c r="DJ9" s="23"/>
      <c r="DK9" s="18" t="str">
        <f t="shared" si="150"/>
        <v xml:space="preserve"> </v>
      </c>
      <c r="DL9" s="23"/>
      <c r="DM9" s="23"/>
      <c r="DN9" s="23"/>
      <c r="DO9" s="18" t="str">
        <f t="shared" si="120"/>
        <v xml:space="preserve"> </v>
      </c>
      <c r="DP9" s="18" t="str">
        <f t="shared" si="151"/>
        <v xml:space="preserve"> </v>
      </c>
      <c r="DQ9" s="23"/>
      <c r="DR9" s="23"/>
      <c r="DS9" s="23"/>
      <c r="DT9" s="18" t="str">
        <f t="shared" si="121"/>
        <v xml:space="preserve"> </v>
      </c>
      <c r="DU9" s="18" t="str">
        <f t="shared" si="152"/>
        <v xml:space="preserve"> </v>
      </c>
    </row>
    <row r="10" spans="1:125" s="39" customFormat="1" ht="15.75" customHeight="1" outlineLevel="1" x14ac:dyDescent="0.25">
      <c r="A10" s="11">
        <v>4</v>
      </c>
      <c r="B10" s="5" t="s">
        <v>83</v>
      </c>
      <c r="C10" s="17">
        <f>H10+AQ10</f>
        <v>138208.34</v>
      </c>
      <c r="D10" s="17">
        <f t="shared" si="122"/>
        <v>45820.270000000004</v>
      </c>
      <c r="E10" s="17">
        <f t="shared" si="122"/>
        <v>22589.360000000001</v>
      </c>
      <c r="F10" s="18">
        <f t="shared" si="101"/>
        <v>0.33153042717972014</v>
      </c>
      <c r="G10" s="18" t="str">
        <f t="shared" si="123"/>
        <v>св.200</v>
      </c>
      <c r="H10" s="10">
        <f t="shared" si="124"/>
        <v>100000</v>
      </c>
      <c r="I10" s="14">
        <f t="shared" si="124"/>
        <v>15138.61</v>
      </c>
      <c r="J10" s="10">
        <f t="shared" si="124"/>
        <v>22589.360000000001</v>
      </c>
      <c r="K10" s="18">
        <f t="shared" si="102"/>
        <v>0.1513861</v>
      </c>
      <c r="L10" s="18">
        <f t="shared" si="125"/>
        <v>0.67016551155057069</v>
      </c>
      <c r="M10" s="23">
        <v>20000</v>
      </c>
      <c r="N10" s="23">
        <v>10617.29</v>
      </c>
      <c r="O10" s="23">
        <v>11712.93</v>
      </c>
      <c r="P10" s="18">
        <f t="shared" si="103"/>
        <v>0.53086450000000007</v>
      </c>
      <c r="Q10" s="18">
        <f t="shared" si="126"/>
        <v>0.90645893042987546</v>
      </c>
      <c r="R10" s="23"/>
      <c r="S10" s="23"/>
      <c r="T10" s="23"/>
      <c r="U10" s="18" t="str">
        <f t="shared" si="104"/>
        <v xml:space="preserve"> </v>
      </c>
      <c r="V10" s="18" t="str">
        <f t="shared" si="159"/>
        <v xml:space="preserve"> </v>
      </c>
      <c r="W10" s="23"/>
      <c r="X10" s="23"/>
      <c r="Y10" s="23"/>
      <c r="Z10" s="18" t="str">
        <f t="shared" si="105"/>
        <v xml:space="preserve"> </v>
      </c>
      <c r="AA10" s="18" t="str">
        <f t="shared" si="128"/>
        <v xml:space="preserve"> </v>
      </c>
      <c r="AB10" s="23">
        <v>7000</v>
      </c>
      <c r="AC10" s="23">
        <v>541.65</v>
      </c>
      <c r="AD10" s="23">
        <v>1247.27</v>
      </c>
      <c r="AE10" s="18">
        <f t="shared" si="106"/>
        <v>7.7378571428571422E-2</v>
      </c>
      <c r="AF10" s="18">
        <f t="shared" si="129"/>
        <v>0.43426844227793499</v>
      </c>
      <c r="AG10" s="23">
        <v>70000</v>
      </c>
      <c r="AH10" s="23">
        <v>3979.67</v>
      </c>
      <c r="AI10" s="23">
        <v>9629.16</v>
      </c>
      <c r="AJ10" s="18">
        <f t="shared" si="107"/>
        <v>5.6852428571428575E-2</v>
      </c>
      <c r="AK10" s="18">
        <f t="shared" si="130"/>
        <v>0.41329357908685704</v>
      </c>
      <c r="AL10" s="23">
        <v>3000</v>
      </c>
      <c r="AM10" s="23"/>
      <c r="AN10" s="23"/>
      <c r="AO10" s="18" t="str">
        <f>IF(AM10&lt;=0," ",IF(AL10&lt;=0," ",IF(AM10/AL10*100&gt;200,"СВ.200",AM10/AL10)))</f>
        <v xml:space="preserve"> </v>
      </c>
      <c r="AP10" s="18" t="str">
        <f>IF(AM10=0," ",IF(AM10/AN10*100&gt;200,"св.200",AM10/AN10))</f>
        <v xml:space="preserve"> </v>
      </c>
      <c r="AQ10" s="6">
        <f t="shared" si="153"/>
        <v>38208.339999999997</v>
      </c>
      <c r="AR10" s="6">
        <f t="shared" si="154"/>
        <v>30681.66</v>
      </c>
      <c r="AS10" s="6"/>
      <c r="AT10" s="18">
        <f t="shared" si="109"/>
        <v>0.8030095000201527</v>
      </c>
      <c r="AU10" s="18"/>
      <c r="AV10" s="23"/>
      <c r="AW10" s="23"/>
      <c r="AX10" s="23"/>
      <c r="AY10" s="18" t="str">
        <f t="shared" si="110"/>
        <v xml:space="preserve"> </v>
      </c>
      <c r="AZ10" s="18" t="str">
        <f t="shared" si="133"/>
        <v xml:space="preserve"> </v>
      </c>
      <c r="BA10" s="23">
        <v>6000</v>
      </c>
      <c r="BB10" s="23">
        <v>3783.32</v>
      </c>
      <c r="BC10" s="23"/>
      <c r="BD10" s="18">
        <f t="shared" si="134"/>
        <v>0.63055333333333341</v>
      </c>
      <c r="BE10" s="18" t="str">
        <f t="shared" si="135"/>
        <v xml:space="preserve"> </v>
      </c>
      <c r="BF10" s="23"/>
      <c r="BG10" s="23"/>
      <c r="BH10" s="23"/>
      <c r="BI10" s="18" t="str">
        <f t="shared" si="111"/>
        <v xml:space="preserve"> </v>
      </c>
      <c r="BJ10" s="18" t="str">
        <f t="shared" si="136"/>
        <v xml:space="preserve"> </v>
      </c>
      <c r="BK10" s="23"/>
      <c r="BL10" s="23"/>
      <c r="BM10" s="23"/>
      <c r="BN10" s="18" t="str">
        <f>IF(BL10&lt;=0," ",IF(BK10&lt;=0," ",IF(BL10/BK10*100&gt;200,"СВ.200",BL10/BK10)))</f>
        <v xml:space="preserve"> </v>
      </c>
      <c r="BO10" s="18" t="str">
        <f t="shared" si="137"/>
        <v xml:space="preserve"> </v>
      </c>
      <c r="BP10" s="23"/>
      <c r="BQ10" s="23"/>
      <c r="BR10" s="23"/>
      <c r="BS10" s="18" t="str">
        <f t="shared" si="138"/>
        <v xml:space="preserve"> </v>
      </c>
      <c r="BT10" s="18" t="str">
        <f>IF(BQ10=0," ",IF(BQ10/BR10*100&gt;200,"св.200",BQ10/BR10))</f>
        <v xml:space="preserve"> </v>
      </c>
      <c r="BU10" s="23">
        <v>10000</v>
      </c>
      <c r="BV10" s="23">
        <v>4690</v>
      </c>
      <c r="BW10" s="23"/>
      <c r="BX10" s="18">
        <f t="shared" si="114"/>
        <v>0.46899999999999997</v>
      </c>
      <c r="BY10" s="18"/>
      <c r="BZ10" s="23"/>
      <c r="CA10" s="23"/>
      <c r="CB10" s="23"/>
      <c r="CC10" s="18" t="str">
        <f t="shared" si="115"/>
        <v xml:space="preserve"> </v>
      </c>
      <c r="CD10" s="18" t="str">
        <f t="shared" si="140"/>
        <v xml:space="preserve"> </v>
      </c>
      <c r="CE10" s="17">
        <f t="shared" si="156"/>
        <v>0</v>
      </c>
      <c r="CF10" s="17">
        <f t="shared" si="157"/>
        <v>0</v>
      </c>
      <c r="CG10" s="17">
        <f t="shared" si="157"/>
        <v>0</v>
      </c>
      <c r="CH10" s="24" t="str">
        <f t="shared" si="141"/>
        <v xml:space="preserve"> </v>
      </c>
      <c r="CI10" s="18" t="str">
        <f t="shared" si="158"/>
        <v xml:space="preserve"> </v>
      </c>
      <c r="CJ10" s="23"/>
      <c r="CK10" s="23"/>
      <c r="CL10" s="23"/>
      <c r="CM10" s="18" t="str">
        <f t="shared" si="142"/>
        <v xml:space="preserve"> </v>
      </c>
      <c r="CN10" s="18" t="str">
        <f t="shared" si="143"/>
        <v xml:space="preserve"> </v>
      </c>
      <c r="CO10" s="23"/>
      <c r="CP10" s="23"/>
      <c r="CQ10" s="23"/>
      <c r="CR10" s="18" t="str">
        <f t="shared" si="144"/>
        <v xml:space="preserve"> </v>
      </c>
      <c r="CS10" s="18" t="str">
        <f t="shared" si="145"/>
        <v xml:space="preserve"> </v>
      </c>
      <c r="CT10" s="23"/>
      <c r="CU10" s="23"/>
      <c r="CV10" s="23"/>
      <c r="CW10" s="18" t="str">
        <f t="shared" si="146"/>
        <v xml:space="preserve"> </v>
      </c>
      <c r="CX10" s="18" t="str">
        <f t="shared" si="147"/>
        <v xml:space="preserve"> </v>
      </c>
      <c r="CY10" s="23"/>
      <c r="CZ10" s="23"/>
      <c r="DA10" s="23"/>
      <c r="DB10" s="18" t="str">
        <f t="shared" si="118"/>
        <v xml:space="preserve"> </v>
      </c>
      <c r="DC10" s="18" t="str">
        <f t="shared" si="148"/>
        <v xml:space="preserve"> </v>
      </c>
      <c r="DD10" s="23"/>
      <c r="DE10" s="23"/>
      <c r="DF10" s="23"/>
      <c r="DG10" s="18" t="str">
        <f t="shared" si="119"/>
        <v xml:space="preserve"> </v>
      </c>
      <c r="DH10" s="18" t="str">
        <f t="shared" si="149"/>
        <v xml:space="preserve"> </v>
      </c>
      <c r="DI10" s="23"/>
      <c r="DJ10" s="23"/>
      <c r="DK10" s="18" t="str">
        <f t="shared" si="150"/>
        <v xml:space="preserve"> </v>
      </c>
      <c r="DL10" s="23"/>
      <c r="DM10" s="23"/>
      <c r="DN10" s="23"/>
      <c r="DO10" s="18" t="str">
        <f t="shared" si="120"/>
        <v xml:space="preserve"> </v>
      </c>
      <c r="DP10" s="18" t="str">
        <f t="shared" si="151"/>
        <v xml:space="preserve"> </v>
      </c>
      <c r="DQ10" s="23">
        <v>22208.34</v>
      </c>
      <c r="DR10" s="23">
        <v>22208.34</v>
      </c>
      <c r="DS10" s="23"/>
      <c r="DT10" s="18">
        <f t="shared" si="121"/>
        <v>1</v>
      </c>
      <c r="DU10" s="18" t="str">
        <f t="shared" si="152"/>
        <v xml:space="preserve"> </v>
      </c>
    </row>
    <row r="11" spans="1:125" s="38" customFormat="1" ht="32.1" customHeight="1" x14ac:dyDescent="0.25">
      <c r="A11" s="12"/>
      <c r="B11" s="4" t="s">
        <v>122</v>
      </c>
      <c r="C11" s="20">
        <f>SUM(C12:C17)</f>
        <v>41666554.579999998</v>
      </c>
      <c r="D11" s="20">
        <f>SUM(D12:D17)</f>
        <v>18080970.029999997</v>
      </c>
      <c r="E11" s="20">
        <f>SUM(E12:E17)</f>
        <v>17417595.400000002</v>
      </c>
      <c r="F11" s="16">
        <f t="shared" si="101"/>
        <v>0.43394444806528082</v>
      </c>
      <c r="G11" s="16">
        <f t="shared" si="123"/>
        <v>1.0380864645644481</v>
      </c>
      <c r="H11" s="15">
        <f>SUM(H12:H17)</f>
        <v>39224601.579999998</v>
      </c>
      <c r="I11" s="15">
        <f>SUM(I12:I17)</f>
        <v>16664516.950000001</v>
      </c>
      <c r="J11" s="15">
        <f>SUM(J12:J17)</f>
        <v>16551144.330000002</v>
      </c>
      <c r="K11" s="16">
        <f t="shared" si="102"/>
        <v>0.42484859702174704</v>
      </c>
      <c r="L11" s="16">
        <f t="shared" si="125"/>
        <v>1.0068498357418407</v>
      </c>
      <c r="M11" s="15">
        <f>SUM(M12:M17)</f>
        <v>28077754.330000002</v>
      </c>
      <c r="N11" s="15">
        <f>SUM(N12:N17)</f>
        <v>13260296.460000001</v>
      </c>
      <c r="O11" s="15">
        <f>SUM(O12:O17)</f>
        <v>13287434.749999998</v>
      </c>
      <c r="P11" s="16">
        <f t="shared" si="103"/>
        <v>0.4722705492807836</v>
      </c>
      <c r="Q11" s="16">
        <f t="shared" si="126"/>
        <v>0.99795759749638679</v>
      </c>
      <c r="R11" s="15">
        <f>SUM(R12:R17)</f>
        <v>2086390</v>
      </c>
      <c r="S11" s="15">
        <f>SUM(S12:S17)</f>
        <v>1117782.1099999999</v>
      </c>
      <c r="T11" s="15">
        <f>SUM(T12:T17)</f>
        <v>892682.10999999987</v>
      </c>
      <c r="U11" s="16">
        <f t="shared" si="104"/>
        <v>0.5357493613370462</v>
      </c>
      <c r="V11" s="16">
        <f t="shared" si="127"/>
        <v>1.2521614329203932</v>
      </c>
      <c r="W11" s="15">
        <f>SUM(W12:W17)</f>
        <v>34357.25</v>
      </c>
      <c r="X11" s="15">
        <f>SUM(X12:X17)</f>
        <v>42743.920000000006</v>
      </c>
      <c r="Y11" s="15">
        <f>SUM(Y12:Y17)</f>
        <v>3381.4900000000007</v>
      </c>
      <c r="Z11" s="16">
        <f t="shared" si="105"/>
        <v>1.2441018998901252</v>
      </c>
      <c r="AA11" s="16" t="str">
        <f>IF(Y11=0," ",IF(X11/Y11*100&gt;200,"св.200",X11/Y11))</f>
        <v>св.200</v>
      </c>
      <c r="AB11" s="15">
        <f>SUM(AB12:AB17)</f>
        <v>1341000</v>
      </c>
      <c r="AC11" s="15">
        <f>SUM(AC12:AC17)</f>
        <v>206990.86999999997</v>
      </c>
      <c r="AD11" s="15">
        <f>SUM(AD12:AD17)</f>
        <v>87656.25</v>
      </c>
      <c r="AE11" s="16">
        <f t="shared" si="106"/>
        <v>0.15435560775540638</v>
      </c>
      <c r="AF11" s="16" t="str">
        <f t="shared" si="129"/>
        <v>св.200</v>
      </c>
      <c r="AG11" s="15">
        <f>SUM(AG12:AG17)</f>
        <v>7685100</v>
      </c>
      <c r="AH11" s="15">
        <f>SUM(AH12:AH17)</f>
        <v>2036703.59</v>
      </c>
      <c r="AI11" s="15">
        <f>SUM(AI12:AI17)</f>
        <v>2279989.73</v>
      </c>
      <c r="AJ11" s="16">
        <f t="shared" si="107"/>
        <v>0.26501979024345812</v>
      </c>
      <c r="AK11" s="16">
        <f t="shared" si="130"/>
        <v>0.8932950719913989</v>
      </c>
      <c r="AL11" s="15">
        <f>SUM(AL12:AL17)</f>
        <v>0</v>
      </c>
      <c r="AM11" s="15">
        <f>SUM(AM12:AM17)</f>
        <v>0</v>
      </c>
      <c r="AN11" s="15">
        <f>SUM(AN12:AN17)</f>
        <v>0</v>
      </c>
      <c r="AO11" s="19">
        <f>SUM(AO12:AO17)</f>
        <v>0</v>
      </c>
      <c r="AP11" s="16" t="str">
        <f t="shared" si="131"/>
        <v xml:space="preserve"> </v>
      </c>
      <c r="AQ11" s="15">
        <f>SUM(AQ12:AQ17)</f>
        <v>2441953</v>
      </c>
      <c r="AR11" s="15">
        <f t="shared" ref="AR11:AS11" si="160">SUM(AR12:AR17)</f>
        <v>1416453.0800000003</v>
      </c>
      <c r="AS11" s="15">
        <f t="shared" si="160"/>
        <v>866451.06999999983</v>
      </c>
      <c r="AT11" s="16">
        <f t="shared" si="109"/>
        <v>0.58004928022775226</v>
      </c>
      <c r="AU11" s="16">
        <f t="shared" si="132"/>
        <v>1.6347756140459271</v>
      </c>
      <c r="AV11" s="15">
        <f>SUM(AV12:AV17)</f>
        <v>385000</v>
      </c>
      <c r="AW11" s="15">
        <f>SUM(AW12:AW17)</f>
        <v>466919.52999999997</v>
      </c>
      <c r="AX11" s="15">
        <f>SUM(AX12:AX17)</f>
        <v>47390.64</v>
      </c>
      <c r="AY11" s="16">
        <f t="shared" si="110"/>
        <v>1.2127779999999999</v>
      </c>
      <c r="AZ11" s="16" t="str">
        <f t="shared" si="133"/>
        <v>св.200</v>
      </c>
      <c r="BA11" s="15">
        <f>SUM(BA12:BA17)</f>
        <v>399316.18</v>
      </c>
      <c r="BB11" s="15">
        <f>SUM(BB12:BB17)</f>
        <v>153139.20000000001</v>
      </c>
      <c r="BC11" s="15">
        <f>SUM(BC12:BC17)</f>
        <v>42704.850000000006</v>
      </c>
      <c r="BD11" s="16">
        <f t="shared" si="134"/>
        <v>0.38350361861119681</v>
      </c>
      <c r="BE11" s="16" t="str">
        <f t="shared" si="135"/>
        <v>св.200</v>
      </c>
      <c r="BF11" s="15">
        <f>SUM(BF12:BF17)</f>
        <v>158550</v>
      </c>
      <c r="BG11" s="15">
        <f>SUM(BG12:BG17)</f>
        <v>67486.09</v>
      </c>
      <c r="BH11" s="15">
        <f>SUM(BH12:BH17)</f>
        <v>110803.24</v>
      </c>
      <c r="BI11" s="16">
        <f t="shared" si="111"/>
        <v>0.42564547461368651</v>
      </c>
      <c r="BJ11" s="16">
        <f t="shared" si="136"/>
        <v>0.60906242452838011</v>
      </c>
      <c r="BK11" s="15">
        <f>SUM(BK12:BK17)</f>
        <v>383679.9</v>
      </c>
      <c r="BL11" s="15">
        <f>SUM(BL12:BL17)</f>
        <v>187970.26</v>
      </c>
      <c r="BM11" s="15">
        <f>SUM(BM12:BM17)</f>
        <v>172976.57</v>
      </c>
      <c r="BN11" s="16">
        <f t="shared" ref="BN11:BN17" si="161">IF(BL11&lt;=0," ",IF(BK11&lt;=0," ",IF(BL11/BK11*100&gt;200,"СВ.200",BL11/BK11)))</f>
        <v>0.48991427489425432</v>
      </c>
      <c r="BO11" s="16">
        <f t="shared" si="137"/>
        <v>1.0866804677650852</v>
      </c>
      <c r="BP11" s="15">
        <f>SUM(BP12:BP17)</f>
        <v>0</v>
      </c>
      <c r="BQ11" s="15">
        <f>SUM(BQ12:BQ17)</f>
        <v>0</v>
      </c>
      <c r="BR11" s="15">
        <f>SUM(BR12:BR17)</f>
        <v>0</v>
      </c>
      <c r="BS11" s="16" t="str">
        <f t="shared" si="138"/>
        <v xml:space="preserve"> </v>
      </c>
      <c r="BT11" s="16" t="str">
        <f t="shared" si="113"/>
        <v xml:space="preserve"> </v>
      </c>
      <c r="BU11" s="15">
        <f>SUM(BU12:BU17)</f>
        <v>176173.2</v>
      </c>
      <c r="BV11" s="15">
        <f>SUM(BV12:BV17)</f>
        <v>223311.19</v>
      </c>
      <c r="BW11" s="15">
        <f>SUM(BW12:BW17)</f>
        <v>236532.09</v>
      </c>
      <c r="BX11" s="16">
        <f t="shared" si="114"/>
        <v>1.2675661791918407</v>
      </c>
      <c r="BY11" s="16">
        <f t="shared" si="139"/>
        <v>0.9441052586141695</v>
      </c>
      <c r="BZ11" s="15">
        <f>SUM(BZ12:BZ17)</f>
        <v>0</v>
      </c>
      <c r="CA11" s="15">
        <f>SUM(CA12:CA17)</f>
        <v>0</v>
      </c>
      <c r="CB11" s="15">
        <f>SUM(CB12:CB17)</f>
        <v>75530.25</v>
      </c>
      <c r="CC11" s="16" t="str">
        <f t="shared" si="115"/>
        <v xml:space="preserve"> </v>
      </c>
      <c r="CD11" s="16">
        <f t="shared" si="140"/>
        <v>0</v>
      </c>
      <c r="CE11" s="20">
        <f>SUM(CE12:CE17)</f>
        <v>85433.760000000009</v>
      </c>
      <c r="CF11" s="20">
        <f>SUM(CF12:CF17)</f>
        <v>98487.22</v>
      </c>
      <c r="CG11" s="20">
        <f>SUM(CG12:CG17)</f>
        <v>151427.27000000002</v>
      </c>
      <c r="CH11" s="16">
        <f t="shared" si="141"/>
        <v>1.1527904191504621</v>
      </c>
      <c r="CI11" s="16">
        <f t="shared" si="158"/>
        <v>0.65039289158419078</v>
      </c>
      <c r="CJ11" s="15">
        <f>SUM(CJ12:CJ17)</f>
        <v>85433.760000000009</v>
      </c>
      <c r="CK11" s="15">
        <f>SUM(CK12:CK17)</f>
        <v>98487.22</v>
      </c>
      <c r="CL11" s="15">
        <f>SUM(CL12:CL17)</f>
        <v>112047.27</v>
      </c>
      <c r="CM11" s="16">
        <f t="shared" si="142"/>
        <v>1.1527904191504621</v>
      </c>
      <c r="CN11" s="16">
        <f t="shared" si="143"/>
        <v>0.87897920225990334</v>
      </c>
      <c r="CO11" s="15">
        <f>SUM(CO12:CO17)</f>
        <v>0</v>
      </c>
      <c r="CP11" s="15">
        <f>SUM(CP12:CP17)</f>
        <v>0</v>
      </c>
      <c r="CQ11" s="15">
        <f>SUM(CQ12:CQ17)</f>
        <v>39380</v>
      </c>
      <c r="CR11" s="16" t="str">
        <f t="shared" si="144"/>
        <v xml:space="preserve"> </v>
      </c>
      <c r="CS11" s="16">
        <f t="shared" si="145"/>
        <v>0</v>
      </c>
      <c r="CT11" s="15">
        <f>SUM(CT12:CT17)</f>
        <v>0</v>
      </c>
      <c r="CU11" s="15">
        <f>SUM(CU12:CU17)</f>
        <v>0</v>
      </c>
      <c r="CV11" s="15">
        <f>SUM(CV12:CV17)</f>
        <v>0</v>
      </c>
      <c r="CW11" s="30" t="str">
        <f t="shared" si="146"/>
        <v xml:space="preserve"> </v>
      </c>
      <c r="CX11" s="30" t="str">
        <f t="shared" si="147"/>
        <v xml:space="preserve"> </v>
      </c>
      <c r="CY11" s="15">
        <f>SUM(CY12:CY17)</f>
        <v>0</v>
      </c>
      <c r="CZ11" s="15">
        <f>SUM(CZ12:CZ17)</f>
        <v>0</v>
      </c>
      <c r="DA11" s="15">
        <f>SUM(DA12:DA17)</f>
        <v>0</v>
      </c>
      <c r="DB11" s="16" t="str">
        <f t="shared" si="118"/>
        <v xml:space="preserve"> </v>
      </c>
      <c r="DC11" s="16" t="str">
        <f t="shared" si="148"/>
        <v xml:space="preserve"> </v>
      </c>
      <c r="DD11" s="15">
        <f>SUM(DD12:DD17)</f>
        <v>646737</v>
      </c>
      <c r="DE11" s="15">
        <f>SUM(DE12:DE17)</f>
        <v>87801.94</v>
      </c>
      <c r="DF11" s="15">
        <f>SUM(DF12:DF17)</f>
        <v>26942.16</v>
      </c>
      <c r="DG11" s="16">
        <f t="shared" si="119"/>
        <v>0.13576143007126545</v>
      </c>
      <c r="DH11" s="16" t="str">
        <f t="shared" si="149"/>
        <v>св.200</v>
      </c>
      <c r="DI11" s="15">
        <f>SUM(DI12:DI17)</f>
        <v>0</v>
      </c>
      <c r="DJ11" s="15">
        <f>SUM(DJ12:DJ17)</f>
        <v>0</v>
      </c>
      <c r="DK11" s="16" t="str">
        <f t="shared" si="150"/>
        <v xml:space="preserve"> </v>
      </c>
      <c r="DL11" s="15">
        <f>SUM(DL12:DL17)</f>
        <v>12000</v>
      </c>
      <c r="DM11" s="15">
        <f>SUM(DM12:DM17)</f>
        <v>55050</v>
      </c>
      <c r="DN11" s="15">
        <f>SUM(DN12:DN17)</f>
        <v>2144</v>
      </c>
      <c r="DO11" s="16" t="str">
        <f t="shared" si="120"/>
        <v>СВ.200</v>
      </c>
      <c r="DP11" s="16" t="str">
        <f t="shared" si="151"/>
        <v>св.200</v>
      </c>
      <c r="DQ11" s="15">
        <f>SUM(DQ12:DQ17)</f>
        <v>195062.96</v>
      </c>
      <c r="DR11" s="15">
        <f>SUM(DR12:DR17)</f>
        <v>76287.649999999994</v>
      </c>
      <c r="DS11" s="15">
        <f>SUM(DS12:DS17)</f>
        <v>0</v>
      </c>
      <c r="DT11" s="16">
        <f t="shared" si="121"/>
        <v>0.39109244522896608</v>
      </c>
      <c r="DU11" s="16" t="str">
        <f t="shared" si="152"/>
        <v xml:space="preserve"> </v>
      </c>
    </row>
    <row r="12" spans="1:125" s="39" customFormat="1" ht="15.75" customHeight="1" outlineLevel="1" x14ac:dyDescent="0.25">
      <c r="A12" s="11">
        <v>5</v>
      </c>
      <c r="B12" s="5" t="s">
        <v>53</v>
      </c>
      <c r="C12" s="17">
        <f t="shared" ref="C12:C17" si="162">H12+AQ12</f>
        <v>14968094.4</v>
      </c>
      <c r="D12" s="17">
        <f t="shared" ref="D12:E17" si="163">I12+AR12</f>
        <v>7930908.9300000006</v>
      </c>
      <c r="E12" s="17">
        <f t="shared" si="163"/>
        <v>7197235.3700000001</v>
      </c>
      <c r="F12" s="18">
        <f t="shared" si="101"/>
        <v>0.529854283254654</v>
      </c>
      <c r="G12" s="18">
        <f t="shared" si="123"/>
        <v>1.1019382474356956</v>
      </c>
      <c r="H12" s="10">
        <f t="shared" ref="H12:J17" si="164">W12++AG12+M12+AB12+AL12+R12</f>
        <v>14460800</v>
      </c>
      <c r="I12" s="14">
        <f t="shared" si="164"/>
        <v>7589141.3600000003</v>
      </c>
      <c r="J12" s="10">
        <f t="shared" si="164"/>
        <v>6787855.9400000004</v>
      </c>
      <c r="K12" s="18">
        <f t="shared" si="102"/>
        <v>0.52480785018809473</v>
      </c>
      <c r="L12" s="18">
        <f t="shared" si="125"/>
        <v>1.1180469101116486</v>
      </c>
      <c r="M12" s="23">
        <v>12000000</v>
      </c>
      <c r="N12" s="23">
        <v>6768663.8799999999</v>
      </c>
      <c r="O12" s="23">
        <v>5962013.2400000002</v>
      </c>
      <c r="P12" s="18">
        <f t="shared" si="103"/>
        <v>0.5640553233333333</v>
      </c>
      <c r="Q12" s="18">
        <f t="shared" si="126"/>
        <v>1.1352983644162453</v>
      </c>
      <c r="R12" s="23">
        <v>724800</v>
      </c>
      <c r="S12" s="23">
        <v>392537.05</v>
      </c>
      <c r="T12" s="23">
        <v>323627.37</v>
      </c>
      <c r="U12" s="18">
        <f t="shared" si="104"/>
        <v>0.54157981512141273</v>
      </c>
      <c r="V12" s="18">
        <f t="shared" si="127"/>
        <v>1.2129290856950696</v>
      </c>
      <c r="W12" s="23"/>
      <c r="X12" s="23"/>
      <c r="Y12" s="23"/>
      <c r="Z12" s="18" t="str">
        <f t="shared" si="105"/>
        <v xml:space="preserve"> </v>
      </c>
      <c r="AA12" s="18" t="str">
        <f t="shared" si="128"/>
        <v xml:space="preserve"> </v>
      </c>
      <c r="AB12" s="23">
        <v>397000</v>
      </c>
      <c r="AC12" s="23">
        <v>24868.03</v>
      </c>
      <c r="AD12" s="23">
        <v>12207.72</v>
      </c>
      <c r="AE12" s="18">
        <f t="shared" si="106"/>
        <v>6.2639874055415615E-2</v>
      </c>
      <c r="AF12" s="18" t="str">
        <f t="shared" si="129"/>
        <v>св.200</v>
      </c>
      <c r="AG12" s="23">
        <v>1339000</v>
      </c>
      <c r="AH12" s="23">
        <v>403072.4</v>
      </c>
      <c r="AI12" s="23">
        <v>490007.61</v>
      </c>
      <c r="AJ12" s="18">
        <f t="shared" si="107"/>
        <v>0.3010249439880508</v>
      </c>
      <c r="AK12" s="18">
        <f t="shared" si="130"/>
        <v>0.82258395946136431</v>
      </c>
      <c r="AL12" s="23"/>
      <c r="AM12" s="23"/>
      <c r="AN12" s="23"/>
      <c r="AO12" s="18" t="str">
        <f>IF(AM12&lt;=0," ",IF(AL12&lt;=0," ",IF(AM12/AL12*100&gt;200,"СВ.200",AM12/AL12)))</f>
        <v xml:space="preserve"> </v>
      </c>
      <c r="AP12" s="18" t="str">
        <f t="shared" si="131"/>
        <v xml:space="preserve"> </v>
      </c>
      <c r="AQ12" s="6">
        <f t="shared" ref="AQ12:AQ17" si="165">AV12+BA12+BF12+BK12+BP12+BU12+BZ12+CE12+CY12+DD12+DL12+CT12+DQ12</f>
        <v>507294.4</v>
      </c>
      <c r="AR12" s="6">
        <f>AW12+BB12+BG12+BL12+BQ12+BV12+CA12+CF12+CZ12+DE12+DM12+CU12+DI12+DR12</f>
        <v>341767.57</v>
      </c>
      <c r="AS12" s="6">
        <f t="shared" ref="AS12:AS17" si="166">AX12+BC12+BH12+BM12+BR12+BW12+CB12+CG12+DA12+DF12+DN12+CV12+DJ12+DS12</f>
        <v>409379.43</v>
      </c>
      <c r="AT12" s="18">
        <f t="shared" si="109"/>
        <v>0.67370656959745656</v>
      </c>
      <c r="AU12" s="18">
        <f t="shared" si="132"/>
        <v>0.83484304524045094</v>
      </c>
      <c r="AV12" s="23">
        <v>106000</v>
      </c>
      <c r="AW12" s="23">
        <v>10338.48</v>
      </c>
      <c r="AX12" s="23">
        <v>5054.72</v>
      </c>
      <c r="AY12" s="18">
        <f t="shared" si="110"/>
        <v>9.753283018867924E-2</v>
      </c>
      <c r="AZ12" s="18" t="str">
        <f>IF(AX12=0," ",IF(AW12/AX12*100&gt;200,"св.200",AW12/AX12))</f>
        <v>св.200</v>
      </c>
      <c r="BA12" s="23"/>
      <c r="BB12" s="23"/>
      <c r="BC12" s="23"/>
      <c r="BD12" s="18" t="str">
        <f>IF(BB12&lt;=0," ",IF(BA12&lt;=0," ",IF(BB12/BA12*100&gt;200,"СВ.200",BB12/BA12)))</f>
        <v xml:space="preserve"> </v>
      </c>
      <c r="BE12" s="18" t="str">
        <f>IF(BC12=0," ",IF(BB12/BC12*100&gt;200,"св.200",BB12/BC12))</f>
        <v xml:space="preserve"> </v>
      </c>
      <c r="BF12" s="23">
        <v>142800</v>
      </c>
      <c r="BG12" s="23">
        <v>54280.02</v>
      </c>
      <c r="BH12" s="23">
        <v>74680</v>
      </c>
      <c r="BI12" s="18">
        <f t="shared" si="111"/>
        <v>0.38011218487394954</v>
      </c>
      <c r="BJ12" s="18">
        <f t="shared" si="136"/>
        <v>0.7268347616497054</v>
      </c>
      <c r="BK12" s="23"/>
      <c r="BL12" s="23"/>
      <c r="BM12" s="23"/>
      <c r="BN12" s="18" t="str">
        <f t="shared" si="161"/>
        <v xml:space="preserve"> </v>
      </c>
      <c r="BO12" s="18" t="str">
        <f t="shared" si="137"/>
        <v xml:space="preserve"> </v>
      </c>
      <c r="BP12" s="23"/>
      <c r="BQ12" s="23"/>
      <c r="BR12" s="23"/>
      <c r="BS12" s="18" t="str">
        <f t="shared" si="138"/>
        <v xml:space="preserve"> </v>
      </c>
      <c r="BT12" s="18" t="str">
        <f t="shared" si="113"/>
        <v xml:space="preserve"> </v>
      </c>
      <c r="BU12" s="23">
        <v>161172.78</v>
      </c>
      <c r="BV12" s="23">
        <v>210649.98</v>
      </c>
      <c r="BW12" s="23">
        <v>223441</v>
      </c>
      <c r="BX12" s="18">
        <f t="shared" si="114"/>
        <v>1.3069823576909203</v>
      </c>
      <c r="BY12" s="18">
        <f t="shared" si="139"/>
        <v>0.94275437363778358</v>
      </c>
      <c r="BZ12" s="23"/>
      <c r="CA12" s="23"/>
      <c r="CB12" s="23"/>
      <c r="CC12" s="18" t="str">
        <f t="shared" si="115"/>
        <v xml:space="preserve"> </v>
      </c>
      <c r="CD12" s="18" t="str">
        <f t="shared" si="140"/>
        <v xml:space="preserve"> </v>
      </c>
      <c r="CE12" s="17">
        <f t="shared" ref="CE12:CE17" si="167">CJ12+CO12</f>
        <v>43433.760000000002</v>
      </c>
      <c r="CF12" s="17">
        <f t="shared" ref="CF12:CG17" si="168">CK12+CP12</f>
        <v>48446.66</v>
      </c>
      <c r="CG12" s="17">
        <f t="shared" si="168"/>
        <v>106203.71</v>
      </c>
      <c r="CH12" s="18">
        <f t="shared" si="141"/>
        <v>1.1154148293861734</v>
      </c>
      <c r="CI12" s="18">
        <f t="shared" si="158"/>
        <v>0.45616730338328104</v>
      </c>
      <c r="CJ12" s="23">
        <v>43433.760000000002</v>
      </c>
      <c r="CK12" s="23">
        <v>48446.66</v>
      </c>
      <c r="CL12" s="23">
        <v>106203.71</v>
      </c>
      <c r="CM12" s="18">
        <f t="shared" si="142"/>
        <v>1.1154148293861734</v>
      </c>
      <c r="CN12" s="18">
        <f t="shared" si="143"/>
        <v>0.45616730338328104</v>
      </c>
      <c r="CO12" s="23"/>
      <c r="CP12" s="23"/>
      <c r="CQ12" s="23"/>
      <c r="CR12" s="18" t="str">
        <f t="shared" si="144"/>
        <v xml:space="preserve"> </v>
      </c>
      <c r="CS12" s="18" t="str">
        <f t="shared" si="145"/>
        <v xml:space="preserve"> </v>
      </c>
      <c r="CT12" s="23"/>
      <c r="CU12" s="23"/>
      <c r="CV12" s="23"/>
      <c r="CW12" s="18" t="str">
        <f t="shared" si="146"/>
        <v xml:space="preserve"> </v>
      </c>
      <c r="CX12" s="18" t="str">
        <f t="shared" si="147"/>
        <v xml:space="preserve"> </v>
      </c>
      <c r="CY12" s="23"/>
      <c r="CZ12" s="23"/>
      <c r="DA12" s="23"/>
      <c r="DB12" s="18" t="str">
        <f t="shared" si="118"/>
        <v xml:space="preserve"> </v>
      </c>
      <c r="DC12" s="18" t="str">
        <f t="shared" si="148"/>
        <v xml:space="preserve"> </v>
      </c>
      <c r="DD12" s="23"/>
      <c r="DE12" s="23"/>
      <c r="DF12" s="23"/>
      <c r="DG12" s="18" t="str">
        <f t="shared" si="119"/>
        <v xml:space="preserve"> </v>
      </c>
      <c r="DH12" s="18" t="str">
        <f t="shared" si="149"/>
        <v xml:space="preserve"> </v>
      </c>
      <c r="DI12" s="23"/>
      <c r="DJ12" s="23"/>
      <c r="DK12" s="18" t="str">
        <f t="shared" si="150"/>
        <v xml:space="preserve"> </v>
      </c>
      <c r="DL12" s="23"/>
      <c r="DM12" s="23"/>
      <c r="DN12" s="23"/>
      <c r="DO12" s="18" t="str">
        <f t="shared" si="120"/>
        <v xml:space="preserve"> </v>
      </c>
      <c r="DP12" s="18" t="str">
        <f t="shared" si="151"/>
        <v xml:space="preserve"> </v>
      </c>
      <c r="DQ12" s="23">
        <v>53887.86</v>
      </c>
      <c r="DR12" s="23">
        <v>18052.43</v>
      </c>
      <c r="DS12" s="23"/>
      <c r="DT12" s="18">
        <f t="shared" si="121"/>
        <v>0.33499994247312848</v>
      </c>
      <c r="DU12" s="18" t="str">
        <f t="shared" si="152"/>
        <v xml:space="preserve"> </v>
      </c>
    </row>
    <row r="13" spans="1:125" s="39" customFormat="1" ht="15.75" customHeight="1" outlineLevel="1" x14ac:dyDescent="0.25">
      <c r="A13" s="11">
        <v>6</v>
      </c>
      <c r="B13" s="5" t="s">
        <v>87</v>
      </c>
      <c r="C13" s="17">
        <f t="shared" si="162"/>
        <v>7881725.7800000003</v>
      </c>
      <c r="D13" s="17">
        <f t="shared" si="163"/>
        <v>1848817.22</v>
      </c>
      <c r="E13" s="17">
        <f t="shared" si="163"/>
        <v>2425996.0500000003</v>
      </c>
      <c r="F13" s="18">
        <f t="shared" si="101"/>
        <v>0.23457010198088873</v>
      </c>
      <c r="G13" s="18">
        <f t="shared" si="123"/>
        <v>0.76208583274486363</v>
      </c>
      <c r="H13" s="10">
        <f t="shared" si="164"/>
        <v>7572870.7800000003</v>
      </c>
      <c r="I13" s="14">
        <f t="shared" si="164"/>
        <v>1627921.96</v>
      </c>
      <c r="J13" s="10">
        <f t="shared" si="164"/>
        <v>2274499.39</v>
      </c>
      <c r="K13" s="18">
        <f t="shared" si="102"/>
        <v>0.21496761364255049</v>
      </c>
      <c r="L13" s="18">
        <f t="shared" si="125"/>
        <v>0.71572758698343719</v>
      </c>
      <c r="M13" s="23">
        <v>5808820.7800000003</v>
      </c>
      <c r="N13" s="23">
        <v>991806.13</v>
      </c>
      <c r="O13" s="23">
        <v>1601616.32</v>
      </c>
      <c r="P13" s="18">
        <f t="shared" si="103"/>
        <v>0.17074138927040541</v>
      </c>
      <c r="Q13" s="18">
        <f t="shared" si="126"/>
        <v>0.6192532616051265</v>
      </c>
      <c r="R13" s="23">
        <v>652950</v>
      </c>
      <c r="S13" s="23">
        <v>341463.46</v>
      </c>
      <c r="T13" s="23">
        <v>283925.83</v>
      </c>
      <c r="U13" s="18">
        <f t="shared" si="104"/>
        <v>0.52295498889654646</v>
      </c>
      <c r="V13" s="18">
        <f t="shared" si="127"/>
        <v>1.2026502132616819</v>
      </c>
      <c r="W13" s="23"/>
      <c r="X13" s="23"/>
      <c r="Y13" s="23"/>
      <c r="Z13" s="18" t="str">
        <f t="shared" si="105"/>
        <v xml:space="preserve"> </v>
      </c>
      <c r="AA13" s="18" t="str">
        <f t="shared" si="128"/>
        <v xml:space="preserve"> </v>
      </c>
      <c r="AB13" s="23">
        <v>195000</v>
      </c>
      <c r="AC13" s="23">
        <v>31239.72</v>
      </c>
      <c r="AD13" s="23">
        <v>24695.279999999999</v>
      </c>
      <c r="AE13" s="18">
        <f t="shared" si="106"/>
        <v>0.16020369230769232</v>
      </c>
      <c r="AF13" s="18">
        <f t="shared" si="129"/>
        <v>1.2650077261727748</v>
      </c>
      <c r="AG13" s="23">
        <v>916100</v>
      </c>
      <c r="AH13" s="23">
        <v>263412.65000000002</v>
      </c>
      <c r="AI13" s="23">
        <v>364261.96</v>
      </c>
      <c r="AJ13" s="18">
        <f t="shared" si="107"/>
        <v>0.28753700469381077</v>
      </c>
      <c r="AK13" s="18">
        <f t="shared" si="130"/>
        <v>0.72314070346516557</v>
      </c>
      <c r="AL13" s="23"/>
      <c r="AM13" s="23"/>
      <c r="AN13" s="23"/>
      <c r="AO13" s="18" t="str">
        <f>IF(AM13&lt;=0," ",IF(AL13&lt;=0," ",IF(AM13/AL13*100&gt;200,"СВ.200",AM13/AL13)))</f>
        <v xml:space="preserve"> </v>
      </c>
      <c r="AP13" s="18" t="str">
        <f t="shared" si="131"/>
        <v xml:space="preserve"> </v>
      </c>
      <c r="AQ13" s="6">
        <f t="shared" si="165"/>
        <v>308855</v>
      </c>
      <c r="AR13" s="6">
        <f t="shared" ref="AR13:AR17" si="169">AW13+BB13+BG13+BL13+BQ13+BV13+CA13+CF13+CZ13+DE13+DM13+CU13+DI13+DR13</f>
        <v>220895.26</v>
      </c>
      <c r="AS13" s="6">
        <f t="shared" si="166"/>
        <v>151496.66</v>
      </c>
      <c r="AT13" s="18">
        <f t="shared" si="109"/>
        <v>0.71520700652409708</v>
      </c>
      <c r="AU13" s="18">
        <f t="shared" si="132"/>
        <v>1.4580866667291543</v>
      </c>
      <c r="AV13" s="23">
        <v>24000</v>
      </c>
      <c r="AW13" s="23">
        <v>4749.62</v>
      </c>
      <c r="AX13" s="23">
        <v>2911.27</v>
      </c>
      <c r="AY13" s="18">
        <f t="shared" si="110"/>
        <v>0.19790083333333333</v>
      </c>
      <c r="AZ13" s="18">
        <f>IF(AX13=0," ",IF(AW13/AX13*100&gt;200,"св.200",AW13/AX13))</f>
        <v>1.6314598096363442</v>
      </c>
      <c r="BA13" s="23"/>
      <c r="BB13" s="23"/>
      <c r="BC13" s="23"/>
      <c r="BD13" s="18" t="str">
        <f t="shared" si="134"/>
        <v xml:space="preserve"> </v>
      </c>
      <c r="BE13" s="18" t="str">
        <f t="shared" si="135"/>
        <v xml:space="preserve"> </v>
      </c>
      <c r="BF13" s="23"/>
      <c r="BG13" s="23"/>
      <c r="BH13" s="23"/>
      <c r="BI13" s="18" t="str">
        <f t="shared" si="111"/>
        <v xml:space="preserve"> </v>
      </c>
      <c r="BJ13" s="18" t="str">
        <f>IF(BG13=0," ",IF(BG13/BH13*100&gt;200,"св.200",BG13/BH13))</f>
        <v xml:space="preserve"> </v>
      </c>
      <c r="BK13" s="23">
        <v>183679.9</v>
      </c>
      <c r="BL13" s="23">
        <v>82552.210000000006</v>
      </c>
      <c r="BM13" s="23">
        <v>76804.350000000006</v>
      </c>
      <c r="BN13" s="18">
        <f t="shared" si="161"/>
        <v>0.44943518588588088</v>
      </c>
      <c r="BO13" s="18">
        <f t="shared" si="137"/>
        <v>1.0748376882298984</v>
      </c>
      <c r="BP13" s="23"/>
      <c r="BQ13" s="23"/>
      <c r="BR13" s="23"/>
      <c r="BS13" s="18" t="str">
        <f t="shared" si="112"/>
        <v xml:space="preserve"> </v>
      </c>
      <c r="BT13" s="18" t="str">
        <f t="shared" ref="BT13:BT64" si="170">IF(BR13=0," ",IF(BQ13/BR13*100&gt;200,"св.200",BQ13/BR13))</f>
        <v xml:space="preserve"> </v>
      </c>
      <c r="BU13" s="23">
        <v>15000</v>
      </c>
      <c r="BV13" s="23">
        <v>12661.21</v>
      </c>
      <c r="BW13" s="23">
        <v>5168.2299999999996</v>
      </c>
      <c r="BX13" s="18">
        <f t="shared" si="114"/>
        <v>0.84408066666666659</v>
      </c>
      <c r="BY13" s="18" t="str">
        <f t="shared" si="139"/>
        <v>св.200</v>
      </c>
      <c r="BZ13" s="23"/>
      <c r="CA13" s="23"/>
      <c r="CB13" s="23">
        <v>58625.25</v>
      </c>
      <c r="CC13" s="18" t="str">
        <f t="shared" si="115"/>
        <v xml:space="preserve"> </v>
      </c>
      <c r="CD13" s="18">
        <f t="shared" si="140"/>
        <v>0</v>
      </c>
      <c r="CE13" s="17">
        <f t="shared" si="167"/>
        <v>40000</v>
      </c>
      <c r="CF13" s="17">
        <f t="shared" si="168"/>
        <v>32317</v>
      </c>
      <c r="CG13" s="17">
        <f t="shared" si="168"/>
        <v>5843.56</v>
      </c>
      <c r="CH13" s="18">
        <f t="shared" si="141"/>
        <v>0.807925</v>
      </c>
      <c r="CI13" s="18" t="str">
        <f t="shared" si="158"/>
        <v>св.200</v>
      </c>
      <c r="CJ13" s="23">
        <v>40000</v>
      </c>
      <c r="CK13" s="23">
        <v>32317</v>
      </c>
      <c r="CL13" s="23">
        <v>5843.56</v>
      </c>
      <c r="CM13" s="18">
        <f t="shared" si="142"/>
        <v>0.807925</v>
      </c>
      <c r="CN13" s="18" t="str">
        <f t="shared" si="143"/>
        <v>св.200</v>
      </c>
      <c r="CO13" s="23"/>
      <c r="CP13" s="23"/>
      <c r="CQ13" s="23"/>
      <c r="CR13" s="18" t="str">
        <f t="shared" si="144"/>
        <v xml:space="preserve"> </v>
      </c>
      <c r="CS13" s="18" t="str">
        <f t="shared" si="145"/>
        <v xml:space="preserve"> </v>
      </c>
      <c r="CT13" s="23"/>
      <c r="CU13" s="23"/>
      <c r="CV13" s="23"/>
      <c r="CW13" s="18" t="str">
        <f t="shared" si="146"/>
        <v xml:space="preserve"> </v>
      </c>
      <c r="CX13" s="18" t="str">
        <f t="shared" si="147"/>
        <v xml:space="preserve"> </v>
      </c>
      <c r="CY13" s="23"/>
      <c r="CZ13" s="23"/>
      <c r="DA13" s="23"/>
      <c r="DB13" s="18" t="str">
        <f t="shared" si="118"/>
        <v xml:space="preserve"> </v>
      </c>
      <c r="DC13" s="18" t="str">
        <f t="shared" si="148"/>
        <v xml:space="preserve"> </v>
      </c>
      <c r="DD13" s="23"/>
      <c r="DE13" s="23"/>
      <c r="DF13" s="23"/>
      <c r="DG13" s="18" t="str">
        <f t="shared" si="119"/>
        <v xml:space="preserve"> </v>
      </c>
      <c r="DH13" s="18" t="str">
        <f t="shared" si="149"/>
        <v xml:space="preserve"> </v>
      </c>
      <c r="DI13" s="23"/>
      <c r="DJ13" s="23"/>
      <c r="DK13" s="18" t="str">
        <f t="shared" si="150"/>
        <v xml:space="preserve"> </v>
      </c>
      <c r="DL13" s="23">
        <v>12000</v>
      </c>
      <c r="DM13" s="23">
        <v>55050</v>
      </c>
      <c r="DN13" s="23">
        <v>2144</v>
      </c>
      <c r="DO13" s="18" t="str">
        <f t="shared" si="120"/>
        <v>СВ.200</v>
      </c>
      <c r="DP13" s="18" t="str">
        <f t="shared" si="151"/>
        <v>св.200</v>
      </c>
      <c r="DQ13" s="23">
        <v>34175.1</v>
      </c>
      <c r="DR13" s="23">
        <v>33565.22</v>
      </c>
      <c r="DS13" s="23"/>
      <c r="DT13" s="18">
        <f t="shared" si="121"/>
        <v>0.98215425850985083</v>
      </c>
      <c r="DU13" s="18" t="str">
        <f t="shared" si="152"/>
        <v xml:space="preserve"> </v>
      </c>
    </row>
    <row r="14" spans="1:125" s="39" customFormat="1" ht="15.75" customHeight="1" outlineLevel="1" x14ac:dyDescent="0.25">
      <c r="A14" s="11">
        <v>7</v>
      </c>
      <c r="B14" s="5" t="s">
        <v>70</v>
      </c>
      <c r="C14" s="17">
        <f t="shared" si="162"/>
        <v>14189737.5</v>
      </c>
      <c r="D14" s="17">
        <f t="shared" si="163"/>
        <v>6809986.7699999996</v>
      </c>
      <c r="E14" s="17">
        <f t="shared" si="163"/>
        <v>6575442.4000000004</v>
      </c>
      <c r="F14" s="18">
        <f t="shared" si="101"/>
        <v>0.47992337913227778</v>
      </c>
      <c r="G14" s="18">
        <f t="shared" si="123"/>
        <v>1.0356697474834544</v>
      </c>
      <c r="H14" s="10">
        <f t="shared" si="164"/>
        <v>13109737.5</v>
      </c>
      <c r="I14" s="14">
        <f t="shared" si="164"/>
        <v>6233948.79</v>
      </c>
      <c r="J14" s="10">
        <f t="shared" si="164"/>
        <v>6409158.0800000001</v>
      </c>
      <c r="K14" s="18">
        <f t="shared" si="102"/>
        <v>0.47552048925464757</v>
      </c>
      <c r="L14" s="18">
        <f t="shared" si="125"/>
        <v>0.97266266679445046</v>
      </c>
      <c r="M14" s="23">
        <v>9577000</v>
      </c>
      <c r="N14" s="23">
        <v>5121738.54</v>
      </c>
      <c r="O14" s="23">
        <v>5349761.26</v>
      </c>
      <c r="P14" s="18">
        <f t="shared" si="103"/>
        <v>0.53479571264487835</v>
      </c>
      <c r="Q14" s="18">
        <f t="shared" si="126"/>
        <v>0.95737702882090858</v>
      </c>
      <c r="R14" s="23">
        <v>708640</v>
      </c>
      <c r="S14" s="23">
        <v>383781.6</v>
      </c>
      <c r="T14" s="23">
        <v>285128.90999999997</v>
      </c>
      <c r="U14" s="18">
        <f t="shared" si="104"/>
        <v>0.54157484759539398</v>
      </c>
      <c r="V14" s="18">
        <f t="shared" si="127"/>
        <v>1.3459932912450021</v>
      </c>
      <c r="W14" s="23">
        <v>4097.5</v>
      </c>
      <c r="X14" s="23">
        <v>4097.5</v>
      </c>
      <c r="Y14" s="23">
        <v>8578.5</v>
      </c>
      <c r="Z14" s="18">
        <f t="shared" si="105"/>
        <v>1</v>
      </c>
      <c r="AA14" s="18">
        <f t="shared" si="128"/>
        <v>0.47764760739056944</v>
      </c>
      <c r="AB14" s="23">
        <v>350000</v>
      </c>
      <c r="AC14" s="23">
        <v>96146.54</v>
      </c>
      <c r="AD14" s="23">
        <v>25534.66</v>
      </c>
      <c r="AE14" s="18">
        <f t="shared" si="106"/>
        <v>0.27470439999999996</v>
      </c>
      <c r="AF14" s="18" t="str">
        <f t="shared" si="129"/>
        <v>св.200</v>
      </c>
      <c r="AG14" s="23">
        <v>2470000</v>
      </c>
      <c r="AH14" s="23">
        <v>628184.61</v>
      </c>
      <c r="AI14" s="23">
        <v>740154.75</v>
      </c>
      <c r="AJ14" s="18">
        <f t="shared" si="107"/>
        <v>0.25432575303643723</v>
      </c>
      <c r="AK14" s="18">
        <f t="shared" si="130"/>
        <v>0.84872063578596235</v>
      </c>
      <c r="AL14" s="23"/>
      <c r="AM14" s="23"/>
      <c r="AN14" s="23"/>
      <c r="AO14" s="18" t="str">
        <f t="shared" ref="AO14:AO17" si="171">IF(AM14&lt;=0," ",IF(AL14&lt;=0," ",IF(AM14/AL14*100&gt;200,"СВ.200",AM14/AL14)))</f>
        <v xml:space="preserve"> </v>
      </c>
      <c r="AP14" s="18" t="str">
        <f t="shared" si="131"/>
        <v xml:space="preserve"> </v>
      </c>
      <c r="AQ14" s="6">
        <f t="shared" si="165"/>
        <v>1080000</v>
      </c>
      <c r="AR14" s="6">
        <f t="shared" si="169"/>
        <v>576037.98</v>
      </c>
      <c r="AS14" s="6">
        <f t="shared" si="166"/>
        <v>166284.31999999998</v>
      </c>
      <c r="AT14" s="18">
        <f t="shared" si="109"/>
        <v>0.53336850000000002</v>
      </c>
      <c r="AU14" s="18" t="str">
        <f t="shared" si="132"/>
        <v>св.200</v>
      </c>
      <c r="AV14" s="23">
        <v>255000</v>
      </c>
      <c r="AW14" s="23">
        <v>451831.43</v>
      </c>
      <c r="AX14" s="23">
        <v>39424.65</v>
      </c>
      <c r="AY14" s="18">
        <f t="shared" si="110"/>
        <v>1.7718879607843137</v>
      </c>
      <c r="AZ14" s="18" t="str">
        <f>IF(AX14=0," ",IF(AW14/AX14*100&gt;200,"св.200",AW14/AX14))</f>
        <v>св.200</v>
      </c>
      <c r="BA14" s="23"/>
      <c r="BB14" s="23"/>
      <c r="BC14" s="23"/>
      <c r="BD14" s="18" t="str">
        <f>IF(BB14&lt;=0," ",IF(BA14&lt;=0," ",IF(BB14/BA14*100&gt;200,"СВ.200",BB14/BA14)))</f>
        <v xml:space="preserve"> </v>
      </c>
      <c r="BE14" s="18" t="str">
        <f>IF(BC14=0," ",IF(BB14/BC14*100&gt;200,"св.200",BB14/BC14))</f>
        <v xml:space="preserve"> </v>
      </c>
      <c r="BF14" s="23"/>
      <c r="BG14" s="23"/>
      <c r="BH14" s="23"/>
      <c r="BI14" s="18" t="str">
        <f t="shared" si="111"/>
        <v xml:space="preserve"> </v>
      </c>
      <c r="BJ14" s="18" t="str">
        <f>IF(BG14=0," ",IF(BG14/BH14*100&gt;200,"св.200",BG14/BH14))</f>
        <v xml:space="preserve"> </v>
      </c>
      <c r="BK14" s="23">
        <v>200000</v>
      </c>
      <c r="BL14" s="23">
        <v>105418.05</v>
      </c>
      <c r="BM14" s="23">
        <v>96172.22</v>
      </c>
      <c r="BN14" s="18">
        <f t="shared" si="161"/>
        <v>0.52709024999999998</v>
      </c>
      <c r="BO14" s="18">
        <f t="shared" si="137"/>
        <v>1.0961382611319568</v>
      </c>
      <c r="BP14" s="23"/>
      <c r="BQ14" s="23"/>
      <c r="BR14" s="23"/>
      <c r="BS14" s="18" t="str">
        <f t="shared" si="112"/>
        <v xml:space="preserve"> </v>
      </c>
      <c r="BT14" s="18" t="str">
        <f t="shared" si="170"/>
        <v xml:space="preserve"> </v>
      </c>
      <c r="BU14" s="23"/>
      <c r="BV14" s="23"/>
      <c r="BW14" s="23">
        <v>7922.86</v>
      </c>
      <c r="BX14" s="18" t="str">
        <f t="shared" si="114"/>
        <v xml:space="preserve"> </v>
      </c>
      <c r="BY14" s="18">
        <f t="shared" si="139"/>
        <v>0</v>
      </c>
      <c r="BZ14" s="23"/>
      <c r="CA14" s="23"/>
      <c r="CB14" s="23"/>
      <c r="CC14" s="18" t="str">
        <f t="shared" si="115"/>
        <v xml:space="preserve"> </v>
      </c>
      <c r="CD14" s="18" t="str">
        <f t="shared" si="140"/>
        <v xml:space="preserve"> </v>
      </c>
      <c r="CE14" s="17">
        <f t="shared" si="167"/>
        <v>2000</v>
      </c>
      <c r="CF14" s="17">
        <f t="shared" si="168"/>
        <v>17723.560000000001</v>
      </c>
      <c r="CG14" s="17">
        <f t="shared" si="168"/>
        <v>0</v>
      </c>
      <c r="CH14" s="18" t="str">
        <f t="shared" si="141"/>
        <v>СВ.200</v>
      </c>
      <c r="CI14" s="18" t="str">
        <f t="shared" si="158"/>
        <v xml:space="preserve"> </v>
      </c>
      <c r="CJ14" s="23">
        <v>2000</v>
      </c>
      <c r="CK14" s="23">
        <v>17723.560000000001</v>
      </c>
      <c r="CL14" s="23">
        <v>0</v>
      </c>
      <c r="CM14" s="18" t="str">
        <f t="shared" si="142"/>
        <v>СВ.200</v>
      </c>
      <c r="CN14" s="18" t="str">
        <f t="shared" si="143"/>
        <v xml:space="preserve"> </v>
      </c>
      <c r="CO14" s="23"/>
      <c r="CP14" s="23"/>
      <c r="CQ14" s="23"/>
      <c r="CR14" s="18" t="str">
        <f t="shared" si="144"/>
        <v xml:space="preserve"> </v>
      </c>
      <c r="CS14" s="18" t="str">
        <f t="shared" si="145"/>
        <v xml:space="preserve"> </v>
      </c>
      <c r="CT14" s="23"/>
      <c r="CU14" s="23"/>
      <c r="CV14" s="23"/>
      <c r="CW14" s="18" t="str">
        <f t="shared" si="146"/>
        <v xml:space="preserve"> </v>
      </c>
      <c r="CX14" s="18" t="str">
        <f t="shared" si="147"/>
        <v xml:space="preserve"> </v>
      </c>
      <c r="CY14" s="23"/>
      <c r="CZ14" s="23"/>
      <c r="DA14" s="23"/>
      <c r="DB14" s="18" t="str">
        <f t="shared" si="118"/>
        <v xml:space="preserve"> </v>
      </c>
      <c r="DC14" s="18" t="str">
        <f t="shared" si="148"/>
        <v xml:space="preserve"> </v>
      </c>
      <c r="DD14" s="23">
        <v>560000</v>
      </c>
      <c r="DE14" s="23">
        <v>1064.94</v>
      </c>
      <c r="DF14" s="23">
        <v>22764.59</v>
      </c>
      <c r="DG14" s="18">
        <f t="shared" si="119"/>
        <v>1.9016785714285715E-3</v>
      </c>
      <c r="DH14" s="18">
        <f t="shared" si="149"/>
        <v>4.678054821105937E-2</v>
      </c>
      <c r="DI14" s="23"/>
      <c r="DJ14" s="23"/>
      <c r="DK14" s="18" t="str">
        <f t="shared" si="150"/>
        <v xml:space="preserve"> </v>
      </c>
      <c r="DL14" s="23"/>
      <c r="DM14" s="23"/>
      <c r="DN14" s="23"/>
      <c r="DO14" s="18" t="str">
        <f t="shared" si="120"/>
        <v xml:space="preserve"> </v>
      </c>
      <c r="DP14" s="18" t="str">
        <f t="shared" si="151"/>
        <v xml:space="preserve"> </v>
      </c>
      <c r="DQ14" s="23">
        <v>63000</v>
      </c>
      <c r="DR14" s="23"/>
      <c r="DS14" s="23"/>
      <c r="DT14" s="18" t="str">
        <f t="shared" si="121"/>
        <v xml:space="preserve"> </v>
      </c>
      <c r="DU14" s="18" t="str">
        <f t="shared" si="152"/>
        <v xml:space="preserve"> </v>
      </c>
    </row>
    <row r="15" spans="1:125" s="39" customFormat="1" ht="14.25" customHeight="1" outlineLevel="1" x14ac:dyDescent="0.25">
      <c r="A15" s="11">
        <v>8</v>
      </c>
      <c r="B15" s="5" t="s">
        <v>145</v>
      </c>
      <c r="C15" s="17">
        <f t="shared" si="162"/>
        <v>1812211.55</v>
      </c>
      <c r="D15" s="17">
        <f t="shared" si="163"/>
        <v>581236.73</v>
      </c>
      <c r="E15" s="17">
        <f t="shared" si="163"/>
        <v>399766.32999999996</v>
      </c>
      <c r="F15" s="18">
        <f t="shared" si="101"/>
        <v>0.32073337685106351</v>
      </c>
      <c r="G15" s="18">
        <f t="shared" si="123"/>
        <v>1.4539411810894631</v>
      </c>
      <c r="H15" s="10">
        <f t="shared" si="164"/>
        <v>1486233.55</v>
      </c>
      <c r="I15" s="14">
        <f t="shared" si="164"/>
        <v>422761.63</v>
      </c>
      <c r="J15" s="10">
        <f t="shared" si="164"/>
        <v>298684.23</v>
      </c>
      <c r="K15" s="18">
        <f t="shared" si="102"/>
        <v>0.28445167988570841</v>
      </c>
      <c r="L15" s="18">
        <f t="shared" si="125"/>
        <v>1.4154132945016884</v>
      </c>
      <c r="M15" s="23">
        <v>217233.55</v>
      </c>
      <c r="N15" s="23">
        <v>113244.66</v>
      </c>
      <c r="O15" s="23">
        <v>107359.86</v>
      </c>
      <c r="P15" s="18">
        <f t="shared" si="103"/>
        <v>0.52130373047809608</v>
      </c>
      <c r="Q15" s="18">
        <f t="shared" si="126"/>
        <v>1.0548137823577639</v>
      </c>
      <c r="R15" s="23"/>
      <c r="S15" s="23"/>
      <c r="T15" s="23"/>
      <c r="U15" s="18" t="str">
        <f t="shared" si="104"/>
        <v xml:space="preserve"> </v>
      </c>
      <c r="V15" s="18" t="str">
        <f t="shared" ref="V15:V17" si="172">IF(S15=0," ",IF(S15/T15*100&gt;200,"св.200",S15/T15))</f>
        <v xml:space="preserve"> </v>
      </c>
      <c r="W15" s="23">
        <v>5000</v>
      </c>
      <c r="X15" s="23">
        <v>14078.16</v>
      </c>
      <c r="Y15" s="23">
        <v>-9931.7999999999993</v>
      </c>
      <c r="Z15" s="18" t="str">
        <f t="shared" si="105"/>
        <v>СВ.200</v>
      </c>
      <c r="AA15" s="18">
        <f t="shared" si="128"/>
        <v>-1.4174832356672507</v>
      </c>
      <c r="AB15" s="23">
        <v>240000</v>
      </c>
      <c r="AC15" s="23">
        <v>31102.65</v>
      </c>
      <c r="AD15" s="23">
        <v>4393.9799999999996</v>
      </c>
      <c r="AE15" s="18">
        <f t="shared" si="106"/>
        <v>0.12959437500000001</v>
      </c>
      <c r="AF15" s="18" t="str">
        <f t="shared" si="129"/>
        <v>св.200</v>
      </c>
      <c r="AG15" s="23">
        <v>1024000</v>
      </c>
      <c r="AH15" s="23">
        <v>264336.15999999997</v>
      </c>
      <c r="AI15" s="23">
        <v>196862.19</v>
      </c>
      <c r="AJ15" s="18">
        <f t="shared" si="107"/>
        <v>0.25814078124999995</v>
      </c>
      <c r="AK15" s="18">
        <f t="shared" si="130"/>
        <v>1.3427472284037882</v>
      </c>
      <c r="AL15" s="23"/>
      <c r="AM15" s="23"/>
      <c r="AN15" s="23"/>
      <c r="AO15" s="18" t="str">
        <f t="shared" si="171"/>
        <v xml:space="preserve"> </v>
      </c>
      <c r="AP15" s="18" t="str">
        <f t="shared" si="131"/>
        <v xml:space="preserve"> </v>
      </c>
      <c r="AQ15" s="6">
        <f t="shared" si="165"/>
        <v>325978</v>
      </c>
      <c r="AR15" s="6">
        <f t="shared" si="169"/>
        <v>158475.1</v>
      </c>
      <c r="AS15" s="6">
        <f t="shared" si="166"/>
        <v>101082.1</v>
      </c>
      <c r="AT15" s="18">
        <f t="shared" si="109"/>
        <v>0.48615274650436535</v>
      </c>
      <c r="AU15" s="18">
        <f t="shared" si="132"/>
        <v>1.5677859878257376</v>
      </c>
      <c r="AV15" s="23"/>
      <c r="AW15" s="23"/>
      <c r="AX15" s="23"/>
      <c r="AY15" s="18" t="str">
        <f t="shared" si="110"/>
        <v xml:space="preserve"> </v>
      </c>
      <c r="AZ15" s="18" t="str">
        <f t="shared" si="133"/>
        <v xml:space="preserve"> </v>
      </c>
      <c r="BA15" s="23">
        <v>291978</v>
      </c>
      <c r="BB15" s="23">
        <v>133805.1</v>
      </c>
      <c r="BC15" s="23">
        <v>32149.58</v>
      </c>
      <c r="BD15" s="18">
        <f t="shared" si="134"/>
        <v>0.45827117111563204</v>
      </c>
      <c r="BE15" s="18" t="str">
        <f t="shared" si="135"/>
        <v>св.200</v>
      </c>
      <c r="BF15" s="23"/>
      <c r="BG15" s="23"/>
      <c r="BH15" s="23">
        <v>29552.52</v>
      </c>
      <c r="BI15" s="18" t="str">
        <f t="shared" si="111"/>
        <v xml:space="preserve"> </v>
      </c>
      <c r="BJ15" s="18">
        <f t="shared" si="136"/>
        <v>0</v>
      </c>
      <c r="BK15" s="23"/>
      <c r="BL15" s="23"/>
      <c r="BM15" s="23"/>
      <c r="BN15" s="18" t="str">
        <f t="shared" si="161"/>
        <v xml:space="preserve"> </v>
      </c>
      <c r="BO15" s="18" t="str">
        <f t="shared" si="137"/>
        <v xml:space="preserve"> </v>
      </c>
      <c r="BP15" s="23"/>
      <c r="BQ15" s="23"/>
      <c r="BR15" s="23"/>
      <c r="BS15" s="18" t="str">
        <f t="shared" si="112"/>
        <v xml:space="preserve"> </v>
      </c>
      <c r="BT15" s="18" t="str">
        <f t="shared" si="170"/>
        <v xml:space="preserve"> </v>
      </c>
      <c r="BU15" s="23"/>
      <c r="BV15" s="23"/>
      <c r="BW15" s="23"/>
      <c r="BX15" s="18" t="str">
        <f t="shared" si="114"/>
        <v xml:space="preserve"> </v>
      </c>
      <c r="BY15" s="18" t="str">
        <f t="shared" si="139"/>
        <v xml:space="preserve"> </v>
      </c>
      <c r="BZ15" s="23"/>
      <c r="CA15" s="23"/>
      <c r="CB15" s="23"/>
      <c r="CC15" s="18" t="str">
        <f t="shared" si="115"/>
        <v xml:space="preserve"> </v>
      </c>
      <c r="CD15" s="18" t="str">
        <f t="shared" si="140"/>
        <v xml:space="preserve"> </v>
      </c>
      <c r="CE15" s="17">
        <f t="shared" si="167"/>
        <v>0</v>
      </c>
      <c r="CF15" s="17">
        <f t="shared" si="168"/>
        <v>0</v>
      </c>
      <c r="CG15" s="17">
        <f t="shared" si="168"/>
        <v>39380</v>
      </c>
      <c r="CH15" s="18" t="str">
        <f t="shared" si="141"/>
        <v xml:space="preserve"> </v>
      </c>
      <c r="CI15" s="18">
        <f t="shared" si="158"/>
        <v>0</v>
      </c>
      <c r="CJ15" s="23"/>
      <c r="CK15" s="23"/>
      <c r="CL15" s="23"/>
      <c r="CM15" s="18" t="str">
        <f t="shared" si="142"/>
        <v xml:space="preserve"> </v>
      </c>
      <c r="CN15" s="18" t="str">
        <f t="shared" si="143"/>
        <v xml:space="preserve"> </v>
      </c>
      <c r="CO15" s="23"/>
      <c r="CP15" s="23"/>
      <c r="CQ15" s="23">
        <v>39380</v>
      </c>
      <c r="CR15" s="18" t="str">
        <f t="shared" si="144"/>
        <v xml:space="preserve"> </v>
      </c>
      <c r="CS15" s="18">
        <f t="shared" si="145"/>
        <v>0</v>
      </c>
      <c r="CT15" s="23"/>
      <c r="CU15" s="23"/>
      <c r="CV15" s="23"/>
      <c r="CW15" s="18" t="str">
        <f t="shared" si="146"/>
        <v xml:space="preserve"> </v>
      </c>
      <c r="CX15" s="18" t="str">
        <f t="shared" si="147"/>
        <v xml:space="preserve"> </v>
      </c>
      <c r="CY15" s="23"/>
      <c r="CZ15" s="23"/>
      <c r="DA15" s="23"/>
      <c r="DB15" s="18" t="str">
        <f t="shared" si="118"/>
        <v xml:space="preserve"> </v>
      </c>
      <c r="DC15" s="18" t="str">
        <f t="shared" si="148"/>
        <v xml:space="preserve"> </v>
      </c>
      <c r="DD15" s="23"/>
      <c r="DE15" s="23"/>
      <c r="DF15" s="23"/>
      <c r="DG15" s="18" t="str">
        <f t="shared" si="119"/>
        <v xml:space="preserve"> </v>
      </c>
      <c r="DH15" s="18" t="str">
        <f t="shared" si="149"/>
        <v xml:space="preserve"> </v>
      </c>
      <c r="DI15" s="23"/>
      <c r="DJ15" s="23"/>
      <c r="DK15" s="18" t="str">
        <f t="shared" si="150"/>
        <v xml:space="preserve"> </v>
      </c>
      <c r="DL15" s="23"/>
      <c r="DM15" s="23"/>
      <c r="DN15" s="23"/>
      <c r="DO15" s="18" t="str">
        <f t="shared" si="120"/>
        <v xml:space="preserve"> </v>
      </c>
      <c r="DP15" s="18" t="str">
        <f t="shared" si="151"/>
        <v xml:space="preserve"> </v>
      </c>
      <c r="DQ15" s="23">
        <v>34000</v>
      </c>
      <c r="DR15" s="23">
        <v>24670</v>
      </c>
      <c r="DS15" s="23"/>
      <c r="DT15" s="18">
        <f t="shared" si="121"/>
        <v>0.72558823529411764</v>
      </c>
      <c r="DU15" s="18" t="str">
        <f t="shared" si="152"/>
        <v xml:space="preserve"> </v>
      </c>
    </row>
    <row r="16" spans="1:125" s="39" customFormat="1" ht="15.75" customHeight="1" outlineLevel="1" x14ac:dyDescent="0.25">
      <c r="A16" s="11">
        <v>9</v>
      </c>
      <c r="B16" s="5" t="s">
        <v>34</v>
      </c>
      <c r="C16" s="17">
        <f t="shared" si="162"/>
        <v>918946.75</v>
      </c>
      <c r="D16" s="17">
        <f t="shared" si="163"/>
        <v>371239.48000000004</v>
      </c>
      <c r="E16" s="17">
        <f t="shared" si="163"/>
        <v>251332.43</v>
      </c>
      <c r="F16" s="18">
        <f t="shared" si="101"/>
        <v>0.40398366934754387</v>
      </c>
      <c r="G16" s="18">
        <f t="shared" si="123"/>
        <v>1.477085468039282</v>
      </c>
      <c r="H16" s="10">
        <f t="shared" si="164"/>
        <v>806459.75</v>
      </c>
      <c r="I16" s="14">
        <f t="shared" si="164"/>
        <v>271296.41000000003</v>
      </c>
      <c r="J16" s="10">
        <f t="shared" si="164"/>
        <v>244761.71</v>
      </c>
      <c r="K16" s="18">
        <f t="shared" si="102"/>
        <v>0.33640415408208535</v>
      </c>
      <c r="L16" s="18">
        <f t="shared" si="125"/>
        <v>1.1084103391825464</v>
      </c>
      <c r="M16" s="23">
        <v>124200</v>
      </c>
      <c r="N16" s="23">
        <v>87259.53</v>
      </c>
      <c r="O16" s="23">
        <v>79873.95</v>
      </c>
      <c r="P16" s="18">
        <f t="shared" si="103"/>
        <v>0.70257270531400962</v>
      </c>
      <c r="Q16" s="18">
        <f t="shared" si="126"/>
        <v>1.0924654408602554</v>
      </c>
      <c r="R16" s="23"/>
      <c r="S16" s="23"/>
      <c r="T16" s="23"/>
      <c r="U16" s="18" t="str">
        <f t="shared" si="104"/>
        <v xml:space="preserve"> </v>
      </c>
      <c r="V16" s="18" t="str">
        <f t="shared" si="172"/>
        <v xml:space="preserve"> </v>
      </c>
      <c r="W16" s="23">
        <v>24259.75</v>
      </c>
      <c r="X16" s="23">
        <v>24259.75</v>
      </c>
      <c r="Y16" s="23">
        <v>29.29</v>
      </c>
      <c r="Z16" s="18">
        <f t="shared" si="105"/>
        <v>1</v>
      </c>
      <c r="AA16" s="18" t="str">
        <f>IF(Y16=0," ",IF(X16/Y16*100&gt;200,"св.200",X16/Y16))</f>
        <v>св.200</v>
      </c>
      <c r="AB16" s="23">
        <v>52000</v>
      </c>
      <c r="AC16" s="23">
        <v>5057.28</v>
      </c>
      <c r="AD16" s="23">
        <v>820.17</v>
      </c>
      <c r="AE16" s="18">
        <f t="shared" si="106"/>
        <v>9.7255384615384605E-2</v>
      </c>
      <c r="AF16" s="18" t="str">
        <f t="shared" si="129"/>
        <v>св.200</v>
      </c>
      <c r="AG16" s="23">
        <v>606000</v>
      </c>
      <c r="AH16" s="23">
        <v>154719.85</v>
      </c>
      <c r="AI16" s="23">
        <v>164038.29999999999</v>
      </c>
      <c r="AJ16" s="18">
        <f t="shared" si="107"/>
        <v>0.25531328382838286</v>
      </c>
      <c r="AK16" s="18">
        <f t="shared" si="130"/>
        <v>0.94319344933469818</v>
      </c>
      <c r="AL16" s="23"/>
      <c r="AM16" s="23"/>
      <c r="AN16" s="23"/>
      <c r="AO16" s="18" t="str">
        <f t="shared" si="171"/>
        <v xml:space="preserve"> </v>
      </c>
      <c r="AP16" s="18" t="str">
        <f t="shared" si="131"/>
        <v xml:space="preserve"> </v>
      </c>
      <c r="AQ16" s="6">
        <f t="shared" si="165"/>
        <v>112487</v>
      </c>
      <c r="AR16" s="6">
        <f t="shared" si="169"/>
        <v>99943.07</v>
      </c>
      <c r="AS16" s="6">
        <f t="shared" si="166"/>
        <v>6570.72</v>
      </c>
      <c r="AT16" s="18">
        <f t="shared" si="109"/>
        <v>0.88848551388160413</v>
      </c>
      <c r="AU16" s="18" t="str">
        <f t="shared" si="132"/>
        <v>св.200</v>
      </c>
      <c r="AV16" s="23"/>
      <c r="AW16" s="23"/>
      <c r="AX16" s="23"/>
      <c r="AY16" s="18" t="str">
        <f t="shared" si="110"/>
        <v xml:space="preserve"> </v>
      </c>
      <c r="AZ16" s="18" t="str">
        <f t="shared" si="133"/>
        <v xml:space="preserve"> </v>
      </c>
      <c r="BA16" s="23"/>
      <c r="BB16" s="23"/>
      <c r="BC16" s="23"/>
      <c r="BD16" s="18" t="str">
        <f t="shared" si="134"/>
        <v xml:space="preserve"> </v>
      </c>
      <c r="BE16" s="18" t="str">
        <f t="shared" si="135"/>
        <v xml:space="preserve"> </v>
      </c>
      <c r="BF16" s="23">
        <v>15750</v>
      </c>
      <c r="BG16" s="23">
        <v>13206.07</v>
      </c>
      <c r="BH16" s="23">
        <v>6570.72</v>
      </c>
      <c r="BI16" s="18">
        <f t="shared" si="111"/>
        <v>0.83848063492063485</v>
      </c>
      <c r="BJ16" s="18" t="str">
        <f t="shared" si="136"/>
        <v>св.200</v>
      </c>
      <c r="BK16" s="23"/>
      <c r="BL16" s="23"/>
      <c r="BM16" s="23"/>
      <c r="BN16" s="18" t="str">
        <f t="shared" si="161"/>
        <v xml:space="preserve"> </v>
      </c>
      <c r="BO16" s="18" t="str">
        <f t="shared" si="137"/>
        <v xml:space="preserve"> </v>
      </c>
      <c r="BP16" s="23"/>
      <c r="BQ16" s="23"/>
      <c r="BR16" s="23"/>
      <c r="BS16" s="18" t="str">
        <f t="shared" si="112"/>
        <v xml:space="preserve"> </v>
      </c>
      <c r="BT16" s="18" t="str">
        <f t="shared" si="170"/>
        <v xml:space="preserve"> </v>
      </c>
      <c r="BU16" s="23"/>
      <c r="BV16" s="23"/>
      <c r="BW16" s="23"/>
      <c r="BX16" s="18" t="str">
        <f t="shared" si="114"/>
        <v xml:space="preserve"> </v>
      </c>
      <c r="BY16" s="18" t="str">
        <f t="shared" si="139"/>
        <v xml:space="preserve"> </v>
      </c>
      <c r="BZ16" s="23"/>
      <c r="CA16" s="23"/>
      <c r="CB16" s="23"/>
      <c r="CC16" s="18" t="str">
        <f t="shared" si="115"/>
        <v xml:space="preserve"> </v>
      </c>
      <c r="CD16" s="18" t="str">
        <f t="shared" si="140"/>
        <v xml:space="preserve"> </v>
      </c>
      <c r="CE16" s="17">
        <f t="shared" si="167"/>
        <v>0</v>
      </c>
      <c r="CF16" s="17">
        <f t="shared" si="168"/>
        <v>0</v>
      </c>
      <c r="CG16" s="17">
        <f t="shared" si="168"/>
        <v>0</v>
      </c>
      <c r="CH16" s="18" t="str">
        <f t="shared" si="141"/>
        <v xml:space="preserve"> </v>
      </c>
      <c r="CI16" s="18" t="str">
        <f t="shared" si="158"/>
        <v xml:space="preserve"> </v>
      </c>
      <c r="CJ16" s="23"/>
      <c r="CK16" s="23"/>
      <c r="CL16" s="23"/>
      <c r="CM16" s="18" t="str">
        <f t="shared" si="142"/>
        <v xml:space="preserve"> </v>
      </c>
      <c r="CN16" s="18" t="str">
        <f t="shared" si="143"/>
        <v xml:space="preserve"> </v>
      </c>
      <c r="CO16" s="23"/>
      <c r="CP16" s="23"/>
      <c r="CQ16" s="23"/>
      <c r="CR16" s="18" t="str">
        <f t="shared" si="144"/>
        <v xml:space="preserve"> </v>
      </c>
      <c r="CS16" s="18" t="str">
        <f t="shared" si="145"/>
        <v xml:space="preserve"> </v>
      </c>
      <c r="CT16" s="23"/>
      <c r="CU16" s="23"/>
      <c r="CV16" s="23"/>
      <c r="CW16" s="18" t="str">
        <f t="shared" si="146"/>
        <v xml:space="preserve"> </v>
      </c>
      <c r="CX16" s="18" t="str">
        <f t="shared" si="147"/>
        <v xml:space="preserve"> </v>
      </c>
      <c r="CY16" s="23"/>
      <c r="CZ16" s="23"/>
      <c r="DA16" s="23"/>
      <c r="DB16" s="18" t="str">
        <f t="shared" si="118"/>
        <v xml:space="preserve"> </v>
      </c>
      <c r="DC16" s="18" t="str">
        <f t="shared" si="148"/>
        <v xml:space="preserve"> </v>
      </c>
      <c r="DD16" s="23">
        <v>86737</v>
      </c>
      <c r="DE16" s="23">
        <v>86737</v>
      </c>
      <c r="DF16" s="23">
        <v>0</v>
      </c>
      <c r="DG16" s="18">
        <f t="shared" si="119"/>
        <v>1</v>
      </c>
      <c r="DH16" s="18" t="str">
        <f t="shared" si="149"/>
        <v xml:space="preserve"> </v>
      </c>
      <c r="DI16" s="23"/>
      <c r="DJ16" s="23"/>
      <c r="DK16" s="18" t="str">
        <f t="shared" si="150"/>
        <v xml:space="preserve"> </v>
      </c>
      <c r="DL16" s="23"/>
      <c r="DM16" s="23"/>
      <c r="DN16" s="23"/>
      <c r="DO16" s="18" t="str">
        <f t="shared" si="120"/>
        <v xml:space="preserve"> </v>
      </c>
      <c r="DP16" s="18" t="str">
        <f t="shared" si="151"/>
        <v xml:space="preserve"> </v>
      </c>
      <c r="DQ16" s="23">
        <v>10000</v>
      </c>
      <c r="DR16" s="23"/>
      <c r="DS16" s="23"/>
      <c r="DT16" s="18" t="str">
        <f t="shared" si="121"/>
        <v xml:space="preserve"> </v>
      </c>
      <c r="DU16" s="18" t="str">
        <f t="shared" si="152"/>
        <v xml:space="preserve"> </v>
      </c>
    </row>
    <row r="17" spans="1:125" s="39" customFormat="1" ht="15.75" customHeight="1" outlineLevel="1" x14ac:dyDescent="0.25">
      <c r="A17" s="11">
        <v>10</v>
      </c>
      <c r="B17" s="5" t="s">
        <v>79</v>
      </c>
      <c r="C17" s="17">
        <f t="shared" si="162"/>
        <v>1895838.6</v>
      </c>
      <c r="D17" s="17">
        <f t="shared" si="163"/>
        <v>538780.9</v>
      </c>
      <c r="E17" s="17">
        <f t="shared" si="163"/>
        <v>567822.81999999995</v>
      </c>
      <c r="F17" s="18">
        <f t="shared" si="101"/>
        <v>0.28419133358715243</v>
      </c>
      <c r="G17" s="18">
        <f t="shared" si="123"/>
        <v>0.94885390481488585</v>
      </c>
      <c r="H17" s="10">
        <f t="shared" si="164"/>
        <v>1788500</v>
      </c>
      <c r="I17" s="14">
        <f t="shared" si="164"/>
        <v>519446.80000000005</v>
      </c>
      <c r="J17" s="10">
        <f t="shared" si="164"/>
        <v>536184.98</v>
      </c>
      <c r="K17" s="18">
        <f t="shared" si="102"/>
        <v>0.29043712608331007</v>
      </c>
      <c r="L17" s="18">
        <f t="shared" si="125"/>
        <v>0.96878282565841378</v>
      </c>
      <c r="M17" s="23">
        <v>350500</v>
      </c>
      <c r="N17" s="23">
        <v>177583.72</v>
      </c>
      <c r="O17" s="23">
        <v>186810.12</v>
      </c>
      <c r="P17" s="18">
        <f t="shared" si="103"/>
        <v>0.50665825962910127</v>
      </c>
      <c r="Q17" s="18">
        <f t="shared" si="126"/>
        <v>0.95061081273327164</v>
      </c>
      <c r="R17" s="23"/>
      <c r="S17" s="23"/>
      <c r="T17" s="23"/>
      <c r="U17" s="18" t="str">
        <f t="shared" si="104"/>
        <v xml:space="preserve"> </v>
      </c>
      <c r="V17" s="18" t="str">
        <f t="shared" si="172"/>
        <v xml:space="preserve"> </v>
      </c>
      <c r="W17" s="23">
        <v>1000</v>
      </c>
      <c r="X17" s="23">
        <v>308.51</v>
      </c>
      <c r="Y17" s="23">
        <v>4705.5</v>
      </c>
      <c r="Z17" s="18">
        <f t="shared" si="105"/>
        <v>0.30851000000000001</v>
      </c>
      <c r="AA17" s="18">
        <f>IF(X17=0," ",IF(X17/Y17*100&gt;200,"св.200",X17/Y17))</f>
        <v>6.5563702050791622E-2</v>
      </c>
      <c r="AB17" s="23">
        <v>107000</v>
      </c>
      <c r="AC17" s="23">
        <v>18576.650000000001</v>
      </c>
      <c r="AD17" s="23">
        <v>20004.439999999999</v>
      </c>
      <c r="AE17" s="18">
        <f t="shared" si="106"/>
        <v>0.17361355140186918</v>
      </c>
      <c r="AF17" s="18">
        <f t="shared" ref="AF17" si="173">IF(AD17=0," ",IF(AC17/AD17*100&gt;200,"св.200",AC17/AD17))</f>
        <v>0.92862634495142093</v>
      </c>
      <c r="AG17" s="23">
        <v>1330000</v>
      </c>
      <c r="AH17" s="23">
        <v>322977.91999999998</v>
      </c>
      <c r="AI17" s="23">
        <v>324664.92</v>
      </c>
      <c r="AJ17" s="18">
        <f t="shared" si="107"/>
        <v>0.24284054135338345</v>
      </c>
      <c r="AK17" s="18">
        <f t="shared" si="130"/>
        <v>0.99480387348285115</v>
      </c>
      <c r="AL17" s="23"/>
      <c r="AM17" s="23"/>
      <c r="AN17" s="23"/>
      <c r="AO17" s="18" t="str">
        <f t="shared" si="171"/>
        <v xml:space="preserve"> </v>
      </c>
      <c r="AP17" s="18" t="str">
        <f t="shared" si="131"/>
        <v xml:space="preserve"> </v>
      </c>
      <c r="AQ17" s="6">
        <f t="shared" si="165"/>
        <v>107338.59999999999</v>
      </c>
      <c r="AR17" s="6">
        <f t="shared" si="169"/>
        <v>19334.099999999999</v>
      </c>
      <c r="AS17" s="6">
        <f t="shared" si="166"/>
        <v>31637.84</v>
      </c>
      <c r="AT17" s="18">
        <f t="shared" si="109"/>
        <v>0.18012252814923987</v>
      </c>
      <c r="AU17" s="18">
        <f>IF(AR17=0," ",IF(AR17/AS17*100&gt;200,"св.200",AR17/AS17))</f>
        <v>0.61110682650901571</v>
      </c>
      <c r="AV17" s="23"/>
      <c r="AW17" s="23"/>
      <c r="AX17" s="23"/>
      <c r="AY17" s="18" t="str">
        <f t="shared" si="110"/>
        <v xml:space="preserve"> </v>
      </c>
      <c r="AZ17" s="18" t="str">
        <f t="shared" si="133"/>
        <v xml:space="preserve"> </v>
      </c>
      <c r="BA17" s="23">
        <v>107338.18</v>
      </c>
      <c r="BB17" s="23">
        <v>19334.099999999999</v>
      </c>
      <c r="BC17" s="23">
        <v>10555.27</v>
      </c>
      <c r="BD17" s="18">
        <f t="shared" si="134"/>
        <v>0.1801232329446987</v>
      </c>
      <c r="BE17" s="18">
        <f t="shared" si="135"/>
        <v>1.8317011312832356</v>
      </c>
      <c r="BF17" s="23"/>
      <c r="BG17" s="23"/>
      <c r="BH17" s="23"/>
      <c r="BI17" s="18" t="str">
        <f t="shared" si="111"/>
        <v xml:space="preserve"> </v>
      </c>
      <c r="BJ17" s="18" t="str">
        <f>IF(BG17=0," ",IF(BG17/BH17*100&gt;200,"св.200",BG17/BH17))</f>
        <v xml:space="preserve"> </v>
      </c>
      <c r="BK17" s="23"/>
      <c r="BL17" s="23"/>
      <c r="BM17" s="23"/>
      <c r="BN17" s="18" t="str">
        <f t="shared" si="161"/>
        <v xml:space="preserve"> </v>
      </c>
      <c r="BO17" s="18" t="str">
        <f t="shared" si="137"/>
        <v xml:space="preserve"> </v>
      </c>
      <c r="BP17" s="23"/>
      <c r="BQ17" s="23"/>
      <c r="BR17" s="23"/>
      <c r="BS17" s="18" t="str">
        <f t="shared" si="112"/>
        <v xml:space="preserve"> </v>
      </c>
      <c r="BT17" s="18" t="str">
        <f t="shared" si="170"/>
        <v xml:space="preserve"> </v>
      </c>
      <c r="BU17" s="23">
        <v>0.42</v>
      </c>
      <c r="BV17" s="23"/>
      <c r="BW17" s="23"/>
      <c r="BX17" s="18" t="str">
        <f t="shared" si="114"/>
        <v xml:space="preserve"> </v>
      </c>
      <c r="BY17" s="18" t="str">
        <f t="shared" si="139"/>
        <v xml:space="preserve"> </v>
      </c>
      <c r="BZ17" s="23"/>
      <c r="CA17" s="23"/>
      <c r="CB17" s="23">
        <v>16905</v>
      </c>
      <c r="CC17" s="18" t="str">
        <f t="shared" si="115"/>
        <v xml:space="preserve"> </v>
      </c>
      <c r="CD17" s="18">
        <f t="shared" si="140"/>
        <v>0</v>
      </c>
      <c r="CE17" s="17">
        <f t="shared" si="167"/>
        <v>0</v>
      </c>
      <c r="CF17" s="17">
        <f t="shared" si="168"/>
        <v>0</v>
      </c>
      <c r="CG17" s="17">
        <f t="shared" si="168"/>
        <v>0</v>
      </c>
      <c r="CH17" s="18" t="str">
        <f t="shared" si="141"/>
        <v xml:space="preserve"> </v>
      </c>
      <c r="CI17" s="18" t="str">
        <f t="shared" si="158"/>
        <v xml:space="preserve"> </v>
      </c>
      <c r="CJ17" s="23"/>
      <c r="CK17" s="23"/>
      <c r="CL17" s="23"/>
      <c r="CM17" s="18" t="str">
        <f t="shared" si="142"/>
        <v xml:space="preserve"> </v>
      </c>
      <c r="CN17" s="18" t="str">
        <f t="shared" si="143"/>
        <v xml:space="preserve"> </v>
      </c>
      <c r="CO17" s="23"/>
      <c r="CP17" s="23"/>
      <c r="CQ17" s="23"/>
      <c r="CR17" s="18" t="str">
        <f t="shared" si="144"/>
        <v xml:space="preserve"> </v>
      </c>
      <c r="CS17" s="18" t="str">
        <f t="shared" si="145"/>
        <v xml:space="preserve"> </v>
      </c>
      <c r="CT17" s="23"/>
      <c r="CU17" s="23"/>
      <c r="CV17" s="23"/>
      <c r="CW17" s="18" t="str">
        <f t="shared" si="146"/>
        <v xml:space="preserve"> </v>
      </c>
      <c r="CX17" s="18" t="str">
        <f t="shared" si="147"/>
        <v xml:space="preserve"> </v>
      </c>
      <c r="CY17" s="23"/>
      <c r="CZ17" s="23"/>
      <c r="DA17" s="23"/>
      <c r="DB17" s="18" t="str">
        <f t="shared" si="118"/>
        <v xml:space="preserve"> </v>
      </c>
      <c r="DC17" s="18" t="str">
        <f t="shared" si="148"/>
        <v xml:space="preserve"> </v>
      </c>
      <c r="DD17" s="23"/>
      <c r="DE17" s="23"/>
      <c r="DF17" s="23">
        <v>4177.57</v>
      </c>
      <c r="DG17" s="18" t="str">
        <f t="shared" si="119"/>
        <v xml:space="preserve"> </v>
      </c>
      <c r="DH17" s="18">
        <f t="shared" si="149"/>
        <v>0</v>
      </c>
      <c r="DI17" s="23"/>
      <c r="DJ17" s="23"/>
      <c r="DK17" s="18" t="str">
        <f t="shared" si="150"/>
        <v xml:space="preserve"> </v>
      </c>
      <c r="DL17" s="23"/>
      <c r="DM17" s="23"/>
      <c r="DN17" s="23"/>
      <c r="DO17" s="18" t="str">
        <f t="shared" si="120"/>
        <v xml:space="preserve"> </v>
      </c>
      <c r="DP17" s="18" t="str">
        <f t="shared" si="151"/>
        <v xml:space="preserve"> </v>
      </c>
      <c r="DQ17" s="23"/>
      <c r="DR17" s="23"/>
      <c r="DS17" s="23"/>
      <c r="DT17" s="18" t="str">
        <f t="shared" si="121"/>
        <v xml:space="preserve"> </v>
      </c>
      <c r="DU17" s="18" t="str">
        <f t="shared" si="152"/>
        <v xml:space="preserve"> </v>
      </c>
    </row>
    <row r="18" spans="1:125" s="38" customFormat="1" ht="32.1" customHeight="1" x14ac:dyDescent="0.25">
      <c r="A18" s="12"/>
      <c r="B18" s="4" t="s">
        <v>123</v>
      </c>
      <c r="C18" s="20">
        <f>SUM(C19:C23)</f>
        <v>55946398.57</v>
      </c>
      <c r="D18" s="20">
        <f>SUM(D19:D23)</f>
        <v>26595702.320000004</v>
      </c>
      <c r="E18" s="20">
        <f>SUM(E19:E23)</f>
        <v>22711311.329999998</v>
      </c>
      <c r="F18" s="16">
        <f t="shared" si="101"/>
        <v>0.4753782727716338</v>
      </c>
      <c r="G18" s="16">
        <f t="shared" si="123"/>
        <v>1.1710333205141266</v>
      </c>
      <c r="H18" s="15">
        <f>SUM(H19:H23)</f>
        <v>48360750</v>
      </c>
      <c r="I18" s="15">
        <f>SUM(I19:I23)</f>
        <v>23803730.180000003</v>
      </c>
      <c r="J18" s="15">
        <f>SUM(J19:J23)</f>
        <v>22282947.469999999</v>
      </c>
      <c r="K18" s="16">
        <f t="shared" si="102"/>
        <v>0.49221176636011649</v>
      </c>
      <c r="L18" s="16">
        <f t="shared" si="125"/>
        <v>1.0682487230222781</v>
      </c>
      <c r="M18" s="15">
        <f>SUM(M19:M23)</f>
        <v>32740200</v>
      </c>
      <c r="N18" s="15">
        <f>SUM(N19:N23)</f>
        <v>17259270.280000001</v>
      </c>
      <c r="O18" s="15">
        <f>SUM(O19:O23)</f>
        <v>15942731.270000001</v>
      </c>
      <c r="P18" s="16">
        <f t="shared" si="103"/>
        <v>0.52715836433497665</v>
      </c>
      <c r="Q18" s="16">
        <f t="shared" si="126"/>
        <v>1.0825792637223572</v>
      </c>
      <c r="R18" s="15">
        <f>SUM(R19:R23)</f>
        <v>3007050</v>
      </c>
      <c r="S18" s="15">
        <f>SUM(S19:S23)</f>
        <v>1628518.06</v>
      </c>
      <c r="T18" s="15">
        <f>SUM(T19:T23)</f>
        <v>1358272.32</v>
      </c>
      <c r="U18" s="16">
        <f t="shared" si="104"/>
        <v>0.54156667165494421</v>
      </c>
      <c r="V18" s="16">
        <f t="shared" si="127"/>
        <v>1.1989628559904688</v>
      </c>
      <c r="W18" s="15">
        <f>SUM(W19:W23)</f>
        <v>513500</v>
      </c>
      <c r="X18" s="15">
        <f>SUM(X19:X23)</f>
        <v>659498.58000000007</v>
      </c>
      <c r="Y18" s="15">
        <f>SUM(Y19:Y23)</f>
        <v>428017.12</v>
      </c>
      <c r="Z18" s="16">
        <f t="shared" si="105"/>
        <v>1.2843205063291141</v>
      </c>
      <c r="AA18" s="16">
        <f t="shared" si="128"/>
        <v>1.5408228997942888</v>
      </c>
      <c r="AB18" s="15">
        <f>SUM(AB19:AB23)</f>
        <v>1840000</v>
      </c>
      <c r="AC18" s="15">
        <f>SUM(AC19:AC23)</f>
        <v>323883.28999999998</v>
      </c>
      <c r="AD18" s="15">
        <f>SUM(AD19:AD23)</f>
        <v>338163.16000000003</v>
      </c>
      <c r="AE18" s="16">
        <f t="shared" si="106"/>
        <v>0.17602352717391304</v>
      </c>
      <c r="AF18" s="16">
        <f t="shared" si="129"/>
        <v>0.95777224816564865</v>
      </c>
      <c r="AG18" s="15">
        <f>SUM(AG19:AG23)</f>
        <v>10260000</v>
      </c>
      <c r="AH18" s="15">
        <f>SUM(AH19:AH23)</f>
        <v>3932559.9699999997</v>
      </c>
      <c r="AI18" s="15">
        <f>SUM(AI19:AI23)</f>
        <v>4215763.6000000006</v>
      </c>
      <c r="AJ18" s="16">
        <f t="shared" si="107"/>
        <v>0.38329044541910329</v>
      </c>
      <c r="AK18" s="16">
        <f t="shared" si="130"/>
        <v>0.9328226966995965</v>
      </c>
      <c r="AL18" s="15">
        <f>SUM(AL19:AL23)</f>
        <v>0</v>
      </c>
      <c r="AM18" s="15">
        <f>SUM(AM19:AM23)</f>
        <v>0</v>
      </c>
      <c r="AN18" s="15">
        <f>SUM(AN19:AN23)</f>
        <v>0</v>
      </c>
      <c r="AO18" s="19">
        <f>SUM(AO19:AO23)</f>
        <v>0</v>
      </c>
      <c r="AP18" s="16" t="str">
        <f t="shared" si="131"/>
        <v xml:space="preserve"> </v>
      </c>
      <c r="AQ18" s="15">
        <f>SUM(AQ19:AQ23)</f>
        <v>7585648.5700000003</v>
      </c>
      <c r="AR18" s="15">
        <f t="shared" ref="AR18:AS18" si="174">SUM(AR19:AR23)</f>
        <v>2791972.14</v>
      </c>
      <c r="AS18" s="15">
        <f t="shared" si="174"/>
        <v>428363.86</v>
      </c>
      <c r="AT18" s="16">
        <f t="shared" si="109"/>
        <v>0.36805977949489954</v>
      </c>
      <c r="AU18" s="16" t="str">
        <f t="shared" si="132"/>
        <v>св.200</v>
      </c>
      <c r="AV18" s="15">
        <f>SUM(AV19:AV23)</f>
        <v>800000</v>
      </c>
      <c r="AW18" s="15">
        <f>SUM(AW19:AW23)</f>
        <v>415128.64</v>
      </c>
      <c r="AX18" s="15">
        <f>SUM(AX19:AX23)</f>
        <v>450326.75</v>
      </c>
      <c r="AY18" s="16">
        <f t="shared" si="110"/>
        <v>0.51891080000000001</v>
      </c>
      <c r="AZ18" s="16">
        <f t="shared" si="133"/>
        <v>0.92183873154326279</v>
      </c>
      <c r="BA18" s="15">
        <f>SUM(BA19:BA23)</f>
        <v>0</v>
      </c>
      <c r="BB18" s="15">
        <f>SUM(BB19:BB23)</f>
        <v>2735.81</v>
      </c>
      <c r="BC18" s="15">
        <f>SUM(BC19:BC23)</f>
        <v>0</v>
      </c>
      <c r="BD18" s="16" t="str">
        <f t="shared" si="134"/>
        <v xml:space="preserve"> </v>
      </c>
      <c r="BE18" s="16" t="str">
        <f t="shared" si="135"/>
        <v xml:space="preserve"> </v>
      </c>
      <c r="BF18" s="15">
        <f>SUM(BF19:BF23)</f>
        <v>0</v>
      </c>
      <c r="BG18" s="15">
        <f>SUM(BG19:BG23)</f>
        <v>0</v>
      </c>
      <c r="BH18" s="15">
        <f>SUM(BH19:BH23)</f>
        <v>0</v>
      </c>
      <c r="BI18" s="16" t="str">
        <f t="shared" si="111"/>
        <v xml:space="preserve"> </v>
      </c>
      <c r="BJ18" s="16" t="str">
        <f t="shared" si="136"/>
        <v xml:space="preserve"> </v>
      </c>
      <c r="BK18" s="15">
        <f>SUM(BK19:BK23)</f>
        <v>0</v>
      </c>
      <c r="BL18" s="15">
        <f>SUM(BL19:BL23)</f>
        <v>0</v>
      </c>
      <c r="BM18" s="15">
        <f>SUM(BM19:BM23)</f>
        <v>0</v>
      </c>
      <c r="BN18" s="16" t="str">
        <f t="shared" ref="BN18:BN42" si="175">IF(BL18&lt;=0," ",IF(BK18&lt;=0," ",IF(BL18/BK18*100&gt;200,"СВ.200",BL18/BK18)))</f>
        <v xml:space="preserve"> </v>
      </c>
      <c r="BO18" s="16" t="str">
        <f t="shared" si="137"/>
        <v xml:space="preserve"> </v>
      </c>
      <c r="BP18" s="15">
        <f>SUM(BP19:BP23)</f>
        <v>534000</v>
      </c>
      <c r="BQ18" s="15">
        <f>SUM(BQ19:BQ23)</f>
        <v>319308.24</v>
      </c>
      <c r="BR18" s="15">
        <f>SUM(BR19:BR23)</f>
        <v>1024331.16</v>
      </c>
      <c r="BS18" s="16">
        <f t="shared" si="112"/>
        <v>0.5979555056179775</v>
      </c>
      <c r="BT18" s="16">
        <f t="shared" si="170"/>
        <v>0.31172364218618515</v>
      </c>
      <c r="BU18" s="15">
        <f>SUM(BU19:BU23)</f>
        <v>282000</v>
      </c>
      <c r="BV18" s="15">
        <f>SUM(BV19:BV23)</f>
        <v>149630</v>
      </c>
      <c r="BW18" s="15">
        <f>SUM(BW19:BW23)</f>
        <v>41210</v>
      </c>
      <c r="BX18" s="16">
        <f t="shared" si="114"/>
        <v>0.53060283687943266</v>
      </c>
      <c r="BY18" s="16" t="str">
        <f t="shared" si="139"/>
        <v>св.200</v>
      </c>
      <c r="BZ18" s="15">
        <f>SUM(BZ19:BZ23)</f>
        <v>0</v>
      </c>
      <c r="CA18" s="15">
        <f>SUM(CA19:CA23)</f>
        <v>0</v>
      </c>
      <c r="CB18" s="15">
        <f>SUM(CB19:CB23)</f>
        <v>0</v>
      </c>
      <c r="CC18" s="16" t="str">
        <f t="shared" ref="CC18:CC49" si="176">IF(CA18&lt;=0," ",IF(BZ18&lt;=0," ",IF(CA18/BZ18*100&gt;200,"СВ.200",CA18/BZ18)))</f>
        <v xml:space="preserve"> </v>
      </c>
      <c r="CD18" s="16" t="str">
        <f t="shared" si="140"/>
        <v xml:space="preserve"> </v>
      </c>
      <c r="CE18" s="20">
        <f>SUM(CE19:CE23)</f>
        <v>705089.76</v>
      </c>
      <c r="CF18" s="20">
        <f>SUM(CF19:CF23)</f>
        <v>1594873.01</v>
      </c>
      <c r="CG18" s="20">
        <f>SUM(CG19:CG23)</f>
        <v>-1449935.1400000001</v>
      </c>
      <c r="CH18" s="16" t="str">
        <f t="shared" si="141"/>
        <v>СВ.200</v>
      </c>
      <c r="CI18" s="16">
        <f t="shared" si="158"/>
        <v>-1.0999616231109481</v>
      </c>
      <c r="CJ18" s="15">
        <f>SUM(CJ19:CJ23)</f>
        <v>300000</v>
      </c>
      <c r="CK18" s="15">
        <f>SUM(CK19:CK23)</f>
        <v>1189783.25</v>
      </c>
      <c r="CL18" s="15">
        <f>SUM(CL19:CL23)</f>
        <v>-1449935.1400000001</v>
      </c>
      <c r="CM18" s="16" t="str">
        <f t="shared" si="142"/>
        <v>СВ.200</v>
      </c>
      <c r="CN18" s="16">
        <f t="shared" si="143"/>
        <v>-0.82057687766640364</v>
      </c>
      <c r="CO18" s="15">
        <f>SUM(CO19:CO23)</f>
        <v>405089.76</v>
      </c>
      <c r="CP18" s="15">
        <f>SUM(CP19:CP23)</f>
        <v>405089.76</v>
      </c>
      <c r="CQ18" s="15">
        <f>SUM(CQ19:CQ23)</f>
        <v>0</v>
      </c>
      <c r="CR18" s="16">
        <f t="shared" si="144"/>
        <v>1</v>
      </c>
      <c r="CS18" s="16" t="str">
        <f t="shared" si="145"/>
        <v xml:space="preserve"> </v>
      </c>
      <c r="CT18" s="15">
        <f>SUM(CT19:CT23)</f>
        <v>0</v>
      </c>
      <c r="CU18" s="15">
        <f>SUM(CU19:CU23)</f>
        <v>0</v>
      </c>
      <c r="CV18" s="15">
        <f>SUM(CV19:CV23)</f>
        <v>0</v>
      </c>
      <c r="CW18" s="30" t="str">
        <f t="shared" si="146"/>
        <v xml:space="preserve"> </v>
      </c>
      <c r="CX18" s="30" t="str">
        <f t="shared" si="147"/>
        <v xml:space="preserve"> </v>
      </c>
      <c r="CY18" s="15">
        <f>SUM(CY19:CY23)</f>
        <v>500000</v>
      </c>
      <c r="CZ18" s="15">
        <f>SUM(CZ19:CZ23)</f>
        <v>209538.85</v>
      </c>
      <c r="DA18" s="15">
        <f>SUM(DA19:DA23)</f>
        <v>233613.98</v>
      </c>
      <c r="DB18" s="16">
        <f t="shared" si="118"/>
        <v>0.4190777</v>
      </c>
      <c r="DC18" s="16">
        <f t="shared" si="148"/>
        <v>0.89694482325073177</v>
      </c>
      <c r="DD18" s="15">
        <f>SUM(DD19:DD23)</f>
        <v>0</v>
      </c>
      <c r="DE18" s="15">
        <f>SUM(DE19:DE23)</f>
        <v>0</v>
      </c>
      <c r="DF18" s="15">
        <f>SUM(DF19:DF23)</f>
        <v>0</v>
      </c>
      <c r="DG18" s="16" t="str">
        <f t="shared" si="119"/>
        <v xml:space="preserve"> </v>
      </c>
      <c r="DH18" s="16" t="str">
        <f t="shared" si="149"/>
        <v xml:space="preserve"> </v>
      </c>
      <c r="DI18" s="15">
        <f>SUM(DI19:DI23)</f>
        <v>10258.91</v>
      </c>
      <c r="DJ18" s="15">
        <f>SUM(DJ19:DJ23)</f>
        <v>96287.799999999988</v>
      </c>
      <c r="DK18" s="16">
        <f>IF(DI18=0," ",IF(DI18/DJ18*100&gt;200,"св.200",DI18/DJ18))</f>
        <v>0.10654423509520418</v>
      </c>
      <c r="DL18" s="15">
        <f>SUM(DL19:DL23)</f>
        <v>4528424.9800000004</v>
      </c>
      <c r="DM18" s="15">
        <f>SUM(DM19:DM23)</f>
        <v>16904.98</v>
      </c>
      <c r="DN18" s="15">
        <f>SUM(DN19:DN23)</f>
        <v>0</v>
      </c>
      <c r="DO18" s="16">
        <f t="shared" si="120"/>
        <v>3.7330816066649289E-3</v>
      </c>
      <c r="DP18" s="16" t="str">
        <f t="shared" si="151"/>
        <v xml:space="preserve"> </v>
      </c>
      <c r="DQ18" s="15">
        <f>SUM(DQ19:DQ23)</f>
        <v>236133.83000000002</v>
      </c>
      <c r="DR18" s="15">
        <f>SUM(DR19:DR23)</f>
        <v>73593.7</v>
      </c>
      <c r="DS18" s="15">
        <f>SUM(DS19:DS23)</f>
        <v>32529.31</v>
      </c>
      <c r="DT18" s="16">
        <f t="shared" si="121"/>
        <v>0.31166097632008083</v>
      </c>
      <c r="DU18" s="16" t="str">
        <f t="shared" si="152"/>
        <v>св.200</v>
      </c>
    </row>
    <row r="19" spans="1:125" s="39" customFormat="1" ht="17.25" customHeight="1" outlineLevel="1" x14ac:dyDescent="0.25">
      <c r="A19" s="11">
        <v>11</v>
      </c>
      <c r="B19" s="5" t="s">
        <v>103</v>
      </c>
      <c r="C19" s="17">
        <f>H19+AQ19</f>
        <v>32203441.699999999</v>
      </c>
      <c r="D19" s="17">
        <f t="shared" ref="D19:E23" si="177">I19+AR19</f>
        <v>15692488.900000002</v>
      </c>
      <c r="E19" s="17">
        <f t="shared" si="177"/>
        <v>12417966</v>
      </c>
      <c r="F19" s="18">
        <f t="shared" si="101"/>
        <v>0.48729229149442133</v>
      </c>
      <c r="G19" s="18">
        <f t="shared" si="123"/>
        <v>1.2636923711983108</v>
      </c>
      <c r="H19" s="10">
        <f t="shared" ref="H19:J23" si="178">W19++AG19+M19+AB19+AL19+R19</f>
        <v>30896630</v>
      </c>
      <c r="I19" s="14">
        <f t="shared" si="178"/>
        <v>14095453.410000002</v>
      </c>
      <c r="J19" s="10">
        <f t="shared" si="178"/>
        <v>13247608.35</v>
      </c>
      <c r="K19" s="18">
        <f t="shared" si="102"/>
        <v>0.45621329607792183</v>
      </c>
      <c r="L19" s="18">
        <f t="shared" si="125"/>
        <v>1.0639998585103101</v>
      </c>
      <c r="M19" s="23">
        <v>24700000</v>
      </c>
      <c r="N19" s="23">
        <v>11398268.34</v>
      </c>
      <c r="O19" s="23">
        <v>10917721.65</v>
      </c>
      <c r="P19" s="18">
        <f t="shared" si="103"/>
        <v>0.46146835384615387</v>
      </c>
      <c r="Q19" s="18">
        <f t="shared" si="126"/>
        <v>1.0440152904979034</v>
      </c>
      <c r="R19" s="23">
        <v>1546630</v>
      </c>
      <c r="S19" s="23">
        <v>837606.97</v>
      </c>
      <c r="T19" s="23">
        <v>705002.27</v>
      </c>
      <c r="U19" s="18">
        <f t="shared" si="104"/>
        <v>0.54156906952535511</v>
      </c>
      <c r="V19" s="18">
        <f t="shared" si="127"/>
        <v>1.1880911674227659</v>
      </c>
      <c r="W19" s="23">
        <v>250000</v>
      </c>
      <c r="X19" s="23">
        <v>397985.32</v>
      </c>
      <c r="Y19" s="23">
        <v>253916.57</v>
      </c>
      <c r="Z19" s="18">
        <f t="shared" si="105"/>
        <v>1.5919412800000001</v>
      </c>
      <c r="AA19" s="18">
        <f t="shared" si="128"/>
        <v>1.5673861694020206</v>
      </c>
      <c r="AB19" s="23">
        <v>1000000</v>
      </c>
      <c r="AC19" s="23">
        <v>209310.71</v>
      </c>
      <c r="AD19" s="23">
        <v>171728.81</v>
      </c>
      <c r="AE19" s="18">
        <f t="shared" si="106"/>
        <v>0.20931070999999998</v>
      </c>
      <c r="AF19" s="18">
        <f t="shared" si="129"/>
        <v>1.2188444676231087</v>
      </c>
      <c r="AG19" s="23">
        <v>3400000</v>
      </c>
      <c r="AH19" s="23">
        <v>1252282.07</v>
      </c>
      <c r="AI19" s="23">
        <v>1199239.05</v>
      </c>
      <c r="AJ19" s="18">
        <f t="shared" si="107"/>
        <v>0.36831825588235295</v>
      </c>
      <c r="AK19" s="18">
        <f t="shared" si="130"/>
        <v>1.0442305643732999</v>
      </c>
      <c r="AL19" s="23"/>
      <c r="AM19" s="23"/>
      <c r="AN19" s="23"/>
      <c r="AO19" s="18" t="str">
        <f t="shared" ref="AO19:AO52" si="179">IF(AM19&lt;=0," ",IF(AL19&lt;=0," ",IF(AM19/AL19*100&gt;200,"СВ.200",AM19/AL19)))</f>
        <v xml:space="preserve"> </v>
      </c>
      <c r="AP19" s="18" t="str">
        <f t="shared" si="131"/>
        <v xml:space="preserve"> </v>
      </c>
      <c r="AQ19" s="6">
        <f t="shared" ref="AQ19:AQ23" si="180">AV19+BA19+BF19+BK19+BP19+BU19+BZ19+CE19+CY19+DD19+DL19+CT19+DQ19</f>
        <v>1306811.7</v>
      </c>
      <c r="AR19" s="6">
        <f t="shared" ref="AR19:AR23" si="181">AW19+BB19+BG19+BL19+BQ19+BV19+CA19+CF19+CZ19+DE19+DM19+CU19+DI19+DR19</f>
        <v>1597035.49</v>
      </c>
      <c r="AS19" s="6">
        <f t="shared" ref="AS19:AS23" si="182">AX19+BC19+BH19+BM19+BR19+BW19+CB19+CG19+DA19+DF19+DN19+CV19+DJ19+DS19</f>
        <v>-829642.35000000009</v>
      </c>
      <c r="AT19" s="18">
        <f t="shared" si="109"/>
        <v>1.2220853930218103</v>
      </c>
      <c r="AU19" s="18">
        <f t="shared" si="132"/>
        <v>-1.9249686205146106</v>
      </c>
      <c r="AV19" s="23">
        <v>550000</v>
      </c>
      <c r="AW19" s="23">
        <v>272292.55</v>
      </c>
      <c r="AX19" s="23">
        <v>379550.28</v>
      </c>
      <c r="AY19" s="18">
        <f t="shared" si="110"/>
        <v>0.49507736363636362</v>
      </c>
      <c r="AZ19" s="18">
        <f t="shared" si="133"/>
        <v>0.71740837603913765</v>
      </c>
      <c r="BA19" s="23"/>
      <c r="BB19" s="23"/>
      <c r="BC19" s="23"/>
      <c r="BD19" s="18" t="str">
        <f t="shared" si="134"/>
        <v xml:space="preserve"> </v>
      </c>
      <c r="BE19" s="18" t="str">
        <f t="shared" si="135"/>
        <v xml:space="preserve"> </v>
      </c>
      <c r="BF19" s="23"/>
      <c r="BG19" s="23"/>
      <c r="BH19" s="23"/>
      <c r="BI19" s="18" t="str">
        <f t="shared" si="111"/>
        <v xml:space="preserve"> </v>
      </c>
      <c r="BJ19" s="18" t="str">
        <f t="shared" si="136"/>
        <v xml:space="preserve"> </v>
      </c>
      <c r="BK19" s="23"/>
      <c r="BL19" s="23"/>
      <c r="BM19" s="23"/>
      <c r="BN19" s="18" t="str">
        <f t="shared" si="175"/>
        <v xml:space="preserve"> </v>
      </c>
      <c r="BO19" s="18" t="str">
        <f t="shared" si="137"/>
        <v xml:space="preserve"> </v>
      </c>
      <c r="BP19" s="23"/>
      <c r="BQ19" s="23"/>
      <c r="BR19" s="23"/>
      <c r="BS19" s="18" t="str">
        <f t="shared" si="112"/>
        <v xml:space="preserve"> </v>
      </c>
      <c r="BT19" s="18" t="str">
        <f>IF(BQ19=0," ",IF(BQ19/BR19*100&gt;200,"св.200",BQ19/BR19))</f>
        <v xml:space="preserve"> </v>
      </c>
      <c r="BU19" s="23">
        <v>23000</v>
      </c>
      <c r="BV19" s="23">
        <v>20100</v>
      </c>
      <c r="BW19" s="23">
        <v>26250</v>
      </c>
      <c r="BX19" s="18">
        <f t="shared" si="114"/>
        <v>0.87391304347826082</v>
      </c>
      <c r="BY19" s="18">
        <f t="shared" si="139"/>
        <v>0.76571428571428568</v>
      </c>
      <c r="BZ19" s="23"/>
      <c r="CA19" s="23"/>
      <c r="CB19" s="23"/>
      <c r="CC19" s="18" t="str">
        <f t="shared" si="176"/>
        <v xml:space="preserve"> </v>
      </c>
      <c r="CD19" s="18" t="str">
        <f t="shared" si="140"/>
        <v xml:space="preserve"> </v>
      </c>
      <c r="CE19" s="17">
        <f t="shared" ref="CE19:CE23" si="183">CJ19+CO19</f>
        <v>200000</v>
      </c>
      <c r="CF19" s="17">
        <f t="shared" ref="CF19:CG23" si="184">CK19+CP19</f>
        <v>1063262.3899999999</v>
      </c>
      <c r="CG19" s="17">
        <f t="shared" si="184"/>
        <v>-1469056.61</v>
      </c>
      <c r="CH19" s="18" t="str">
        <f t="shared" si="141"/>
        <v>СВ.200</v>
      </c>
      <c r="CI19" s="18">
        <f t="shared" si="158"/>
        <v>-0.72377223774923138</v>
      </c>
      <c r="CJ19" s="23">
        <v>200000</v>
      </c>
      <c r="CK19" s="23">
        <v>1063262.3899999999</v>
      </c>
      <c r="CL19" s="23">
        <v>-1469056.61</v>
      </c>
      <c r="CM19" s="18" t="str">
        <f t="shared" si="142"/>
        <v>СВ.200</v>
      </c>
      <c r="CN19" s="18">
        <f t="shared" si="143"/>
        <v>-0.72377223774923138</v>
      </c>
      <c r="CO19" s="23"/>
      <c r="CP19" s="23"/>
      <c r="CQ19" s="23"/>
      <c r="CR19" s="18" t="str">
        <f t="shared" si="144"/>
        <v xml:space="preserve"> </v>
      </c>
      <c r="CS19" s="18" t="str">
        <f t="shared" si="145"/>
        <v xml:space="preserve"> </v>
      </c>
      <c r="CT19" s="23"/>
      <c r="CU19" s="23"/>
      <c r="CV19" s="23"/>
      <c r="CW19" s="18" t="str">
        <f t="shared" si="146"/>
        <v xml:space="preserve"> </v>
      </c>
      <c r="CX19" s="18" t="str">
        <f t="shared" si="147"/>
        <v xml:space="preserve"> </v>
      </c>
      <c r="CY19" s="23">
        <v>500000</v>
      </c>
      <c r="CZ19" s="23">
        <v>209538.85</v>
      </c>
      <c r="DA19" s="23">
        <v>233613.98</v>
      </c>
      <c r="DB19" s="18">
        <f t="shared" si="118"/>
        <v>0.4190777</v>
      </c>
      <c r="DC19" s="18">
        <f t="shared" si="148"/>
        <v>0.89694482325073177</v>
      </c>
      <c r="DD19" s="23"/>
      <c r="DE19" s="23"/>
      <c r="DF19" s="23"/>
      <c r="DG19" s="18" t="str">
        <f t="shared" si="119"/>
        <v xml:space="preserve"> </v>
      </c>
      <c r="DH19" s="18" t="str">
        <f t="shared" si="149"/>
        <v xml:space="preserve"> </v>
      </c>
      <c r="DI19" s="23"/>
      <c r="DJ19" s="23"/>
      <c r="DK19" s="18" t="str">
        <f t="shared" si="150"/>
        <v xml:space="preserve"> </v>
      </c>
      <c r="DL19" s="23"/>
      <c r="DM19" s="23">
        <v>10480</v>
      </c>
      <c r="DN19" s="23"/>
      <c r="DO19" s="18" t="str">
        <f t="shared" si="120"/>
        <v xml:space="preserve"> </v>
      </c>
      <c r="DP19" s="18" t="str">
        <f t="shared" si="151"/>
        <v xml:space="preserve"> </v>
      </c>
      <c r="DQ19" s="23">
        <v>33811.699999999997</v>
      </c>
      <c r="DR19" s="23">
        <v>21361.7</v>
      </c>
      <c r="DS19" s="23"/>
      <c r="DT19" s="18">
        <f t="shared" si="121"/>
        <v>0.63178426402694932</v>
      </c>
      <c r="DU19" s="18" t="str">
        <f t="shared" si="152"/>
        <v xml:space="preserve"> </v>
      </c>
    </row>
    <row r="20" spans="1:125" s="39" customFormat="1" ht="17.25" customHeight="1" outlineLevel="1" x14ac:dyDescent="0.25">
      <c r="A20" s="11">
        <v>12</v>
      </c>
      <c r="B20" s="5" t="s">
        <v>40</v>
      </c>
      <c r="C20" s="17">
        <f>H20+AQ20</f>
        <v>15491292.129999999</v>
      </c>
      <c r="D20" s="17">
        <f t="shared" si="177"/>
        <v>7157136.7999999998</v>
      </c>
      <c r="E20" s="17">
        <f t="shared" si="177"/>
        <v>6679653.6699999999</v>
      </c>
      <c r="F20" s="18">
        <f t="shared" si="101"/>
        <v>0.46201031779264501</v>
      </c>
      <c r="G20" s="18">
        <f t="shared" si="123"/>
        <v>1.0714832165841914</v>
      </c>
      <c r="H20" s="10">
        <f t="shared" si="178"/>
        <v>9756970</v>
      </c>
      <c r="I20" s="14">
        <f t="shared" si="178"/>
        <v>6472055.0599999996</v>
      </c>
      <c r="J20" s="10">
        <f t="shared" si="178"/>
        <v>5530818.5599999996</v>
      </c>
      <c r="K20" s="18">
        <f t="shared" si="102"/>
        <v>0.66332632569332484</v>
      </c>
      <c r="L20" s="18">
        <f t="shared" si="125"/>
        <v>1.1701803249897245</v>
      </c>
      <c r="M20" s="23">
        <v>5545050</v>
      </c>
      <c r="N20" s="23">
        <v>4742639.3899999997</v>
      </c>
      <c r="O20" s="23">
        <v>3883908.52</v>
      </c>
      <c r="P20" s="18">
        <f t="shared" si="103"/>
        <v>0.85529244821958317</v>
      </c>
      <c r="Q20" s="18">
        <f t="shared" si="126"/>
        <v>1.2210996643144416</v>
      </c>
      <c r="R20" s="23">
        <v>1460420</v>
      </c>
      <c r="S20" s="23">
        <v>790911.09</v>
      </c>
      <c r="T20" s="23">
        <v>653270.05000000005</v>
      </c>
      <c r="U20" s="18">
        <f t="shared" si="104"/>
        <v>0.54156413223593214</v>
      </c>
      <c r="V20" s="18">
        <f t="shared" si="127"/>
        <v>1.2106954696606709</v>
      </c>
      <c r="W20" s="23">
        <v>1500</v>
      </c>
      <c r="X20" s="23"/>
      <c r="Y20" s="23">
        <v>462.5</v>
      </c>
      <c r="Z20" s="18" t="str">
        <f t="shared" ref="Z20" si="185">IF(X20&lt;=0," ",IF(W20&lt;=0," ",IF(X20/W20*100&gt;200,"СВ.200",X20/W20)))</f>
        <v xml:space="preserve"> </v>
      </c>
      <c r="AA20" s="18">
        <f t="shared" ref="AA20" si="186">IF(Y20=0," ",IF(X20/Y20*100&gt;200,"св.200",X20/Y20))</f>
        <v>0</v>
      </c>
      <c r="AB20" s="23">
        <v>550000</v>
      </c>
      <c r="AC20" s="23">
        <v>43859.65</v>
      </c>
      <c r="AD20" s="23">
        <v>69385.509999999995</v>
      </c>
      <c r="AE20" s="18">
        <f t="shared" si="106"/>
        <v>7.9744818181818181E-2</v>
      </c>
      <c r="AF20" s="18">
        <f t="shared" si="129"/>
        <v>0.63211540853414505</v>
      </c>
      <c r="AG20" s="23">
        <v>2200000</v>
      </c>
      <c r="AH20" s="23">
        <v>894644.93</v>
      </c>
      <c r="AI20" s="23">
        <v>923791.98</v>
      </c>
      <c r="AJ20" s="18">
        <f t="shared" si="107"/>
        <v>0.40665678636363639</v>
      </c>
      <c r="AK20" s="18">
        <f t="shared" si="130"/>
        <v>0.96844847040131277</v>
      </c>
      <c r="AL20" s="23"/>
      <c r="AM20" s="23"/>
      <c r="AN20" s="23"/>
      <c r="AO20" s="18" t="str">
        <f t="shared" si="179"/>
        <v xml:space="preserve"> </v>
      </c>
      <c r="AP20" s="18" t="str">
        <f t="shared" si="131"/>
        <v xml:space="preserve"> </v>
      </c>
      <c r="AQ20" s="6">
        <f t="shared" si="180"/>
        <v>5734322.1299999999</v>
      </c>
      <c r="AR20" s="6">
        <f t="shared" si="181"/>
        <v>685081.74</v>
      </c>
      <c r="AS20" s="6">
        <f t="shared" si="182"/>
        <v>1148835.1100000001</v>
      </c>
      <c r="AT20" s="18">
        <f t="shared" si="109"/>
        <v>0.11947039675638174</v>
      </c>
      <c r="AU20" s="18">
        <f t="shared" si="132"/>
        <v>0.59632730061670902</v>
      </c>
      <c r="AV20" s="23">
        <v>250000</v>
      </c>
      <c r="AW20" s="23">
        <v>142836.09</v>
      </c>
      <c r="AX20" s="23">
        <v>70776.47</v>
      </c>
      <c r="AY20" s="18">
        <f t="shared" si="110"/>
        <v>0.57134436</v>
      </c>
      <c r="AZ20" s="18" t="str">
        <f t="shared" si="133"/>
        <v>св.200</v>
      </c>
      <c r="BA20" s="23"/>
      <c r="BB20" s="23"/>
      <c r="BC20" s="23"/>
      <c r="BD20" s="18" t="str">
        <f t="shared" si="134"/>
        <v xml:space="preserve"> </v>
      </c>
      <c r="BE20" s="18" t="str">
        <f t="shared" si="135"/>
        <v xml:space="preserve"> </v>
      </c>
      <c r="BF20" s="23"/>
      <c r="BG20" s="23"/>
      <c r="BH20" s="23"/>
      <c r="BI20" s="18" t="str">
        <f t="shared" si="111"/>
        <v xml:space="preserve"> </v>
      </c>
      <c r="BJ20" s="18" t="str">
        <f t="shared" si="136"/>
        <v xml:space="preserve"> </v>
      </c>
      <c r="BK20" s="23"/>
      <c r="BL20" s="23"/>
      <c r="BM20" s="23"/>
      <c r="BN20" s="18" t="str">
        <f t="shared" si="175"/>
        <v xml:space="preserve"> </v>
      </c>
      <c r="BO20" s="18" t="str">
        <f t="shared" si="137"/>
        <v xml:space="preserve"> </v>
      </c>
      <c r="BP20" s="23">
        <v>500000</v>
      </c>
      <c r="BQ20" s="23">
        <v>302882.78999999998</v>
      </c>
      <c r="BR20" s="23">
        <v>1013383.89</v>
      </c>
      <c r="BS20" s="18">
        <f t="shared" si="112"/>
        <v>0.60576557999999991</v>
      </c>
      <c r="BT20" s="18">
        <f t="shared" si="170"/>
        <v>0.298882578447147</v>
      </c>
      <c r="BU20" s="23">
        <v>170000</v>
      </c>
      <c r="BV20" s="23">
        <v>60610</v>
      </c>
      <c r="BW20" s="23">
        <v>12640</v>
      </c>
      <c r="BX20" s="18">
        <f t="shared" si="114"/>
        <v>0.35652941176470587</v>
      </c>
      <c r="BY20" s="18" t="str">
        <f t="shared" si="139"/>
        <v>св.200</v>
      </c>
      <c r="BZ20" s="23"/>
      <c r="CA20" s="23"/>
      <c r="CB20" s="23"/>
      <c r="CC20" s="18" t="str">
        <f t="shared" si="176"/>
        <v xml:space="preserve"> </v>
      </c>
      <c r="CD20" s="18" t="str">
        <f t="shared" si="140"/>
        <v xml:space="preserve"> </v>
      </c>
      <c r="CE20" s="17">
        <f t="shared" si="183"/>
        <v>100000</v>
      </c>
      <c r="CF20" s="17">
        <f t="shared" si="184"/>
        <v>126520.86</v>
      </c>
      <c r="CG20" s="17">
        <f t="shared" si="184"/>
        <v>19121.47</v>
      </c>
      <c r="CH20" s="18">
        <f t="shared" si="141"/>
        <v>1.2652086</v>
      </c>
      <c r="CI20" s="18" t="str">
        <f t="shared" si="158"/>
        <v>св.200</v>
      </c>
      <c r="CJ20" s="23">
        <v>100000</v>
      </c>
      <c r="CK20" s="23">
        <v>126520.86</v>
      </c>
      <c r="CL20" s="23">
        <v>19121.47</v>
      </c>
      <c r="CM20" s="18">
        <f t="shared" si="142"/>
        <v>1.2652086</v>
      </c>
      <c r="CN20" s="18" t="str">
        <f t="shared" si="143"/>
        <v>св.200</v>
      </c>
      <c r="CO20" s="23"/>
      <c r="CP20" s="23"/>
      <c r="CQ20" s="23"/>
      <c r="CR20" s="18" t="str">
        <f t="shared" si="144"/>
        <v xml:space="preserve"> </v>
      </c>
      <c r="CS20" s="18" t="str">
        <f t="shared" si="145"/>
        <v xml:space="preserve"> </v>
      </c>
      <c r="CT20" s="23"/>
      <c r="CU20" s="23"/>
      <c r="CV20" s="23"/>
      <c r="CW20" s="18" t="str">
        <f t="shared" si="146"/>
        <v xml:space="preserve"> </v>
      </c>
      <c r="CX20" s="18" t="str">
        <f t="shared" si="147"/>
        <v xml:space="preserve"> </v>
      </c>
      <c r="CY20" s="23"/>
      <c r="CZ20" s="23"/>
      <c r="DA20" s="23"/>
      <c r="DB20" s="18" t="str">
        <f t="shared" si="118"/>
        <v xml:space="preserve"> </v>
      </c>
      <c r="DC20" s="18" t="str">
        <f t="shared" si="148"/>
        <v xml:space="preserve"> </v>
      </c>
      <c r="DD20" s="23"/>
      <c r="DE20" s="23"/>
      <c r="DF20" s="23"/>
      <c r="DG20" s="18" t="str">
        <f t="shared" si="119"/>
        <v xml:space="preserve"> </v>
      </c>
      <c r="DH20" s="18" t="str">
        <f t="shared" si="149"/>
        <v xml:space="preserve"> </v>
      </c>
      <c r="DI20" s="23"/>
      <c r="DJ20" s="23">
        <v>383.97</v>
      </c>
      <c r="DK20" s="18">
        <f t="shared" si="150"/>
        <v>0</v>
      </c>
      <c r="DL20" s="23">
        <v>4522000</v>
      </c>
      <c r="DM20" s="23"/>
      <c r="DN20" s="23"/>
      <c r="DO20" s="18" t="str">
        <f t="shared" si="120"/>
        <v xml:space="preserve"> </v>
      </c>
      <c r="DP20" s="18" t="str">
        <f t="shared" si="151"/>
        <v xml:space="preserve"> </v>
      </c>
      <c r="DQ20" s="23">
        <v>192322.13</v>
      </c>
      <c r="DR20" s="23">
        <v>52232</v>
      </c>
      <c r="DS20" s="23">
        <v>32529.31</v>
      </c>
      <c r="DT20" s="18">
        <f t="shared" si="121"/>
        <v>0.27158601040868258</v>
      </c>
      <c r="DU20" s="18">
        <f t="shared" si="152"/>
        <v>1.6056903758487344</v>
      </c>
    </row>
    <row r="21" spans="1:125" s="39" customFormat="1" ht="17.25" customHeight="1" outlineLevel="1" x14ac:dyDescent="0.25">
      <c r="A21" s="11">
        <v>13</v>
      </c>
      <c r="B21" s="5" t="s">
        <v>10</v>
      </c>
      <c r="C21" s="17">
        <f>H21+AQ21</f>
        <v>1815514.74</v>
      </c>
      <c r="D21" s="17">
        <f t="shared" si="177"/>
        <v>1026622.75</v>
      </c>
      <c r="E21" s="17">
        <f t="shared" si="177"/>
        <v>445440.18000000005</v>
      </c>
      <c r="F21" s="18">
        <f t="shared" si="101"/>
        <v>0.5654719994176417</v>
      </c>
      <c r="G21" s="18" t="str">
        <f t="shared" si="123"/>
        <v>св.200</v>
      </c>
      <c r="H21" s="10">
        <f t="shared" si="178"/>
        <v>1330000</v>
      </c>
      <c r="I21" s="14">
        <f t="shared" si="178"/>
        <v>559533.65</v>
      </c>
      <c r="J21" s="10">
        <f t="shared" si="178"/>
        <v>428520.73000000004</v>
      </c>
      <c r="K21" s="18">
        <f t="shared" si="102"/>
        <v>0.42070199248120305</v>
      </c>
      <c r="L21" s="18">
        <f t="shared" si="125"/>
        <v>1.3057329805258195</v>
      </c>
      <c r="M21" s="23">
        <v>210000</v>
      </c>
      <c r="N21" s="23">
        <v>109907.71</v>
      </c>
      <c r="O21" s="23">
        <v>112623.83</v>
      </c>
      <c r="P21" s="18">
        <f t="shared" si="103"/>
        <v>0.5233700476190476</v>
      </c>
      <c r="Q21" s="18">
        <f t="shared" si="126"/>
        <v>0.975883256678449</v>
      </c>
      <c r="R21" s="23"/>
      <c r="S21" s="23"/>
      <c r="T21" s="23"/>
      <c r="U21" s="18" t="str">
        <f t="shared" si="104"/>
        <v xml:space="preserve"> </v>
      </c>
      <c r="V21" s="18" t="str">
        <f t="shared" ref="V21:V23" si="187">IF(S21=0," ",IF(S21/T21*100&gt;200,"св.200",S21/T21))</f>
        <v xml:space="preserve"> </v>
      </c>
      <c r="W21" s="23">
        <v>150000</v>
      </c>
      <c r="X21" s="23">
        <v>184977.94</v>
      </c>
      <c r="Y21" s="23">
        <v>91883.38</v>
      </c>
      <c r="Z21" s="18">
        <f t="shared" si="105"/>
        <v>1.2331862666666666</v>
      </c>
      <c r="AA21" s="18" t="str">
        <f t="shared" si="128"/>
        <v>св.200</v>
      </c>
      <c r="AB21" s="23">
        <v>70000</v>
      </c>
      <c r="AC21" s="23">
        <v>40163.31</v>
      </c>
      <c r="AD21" s="23">
        <v>4396.34</v>
      </c>
      <c r="AE21" s="18">
        <f t="shared" si="106"/>
        <v>0.57376157142857143</v>
      </c>
      <c r="AF21" s="18" t="str">
        <f t="shared" si="129"/>
        <v>св.200</v>
      </c>
      <c r="AG21" s="23">
        <v>900000</v>
      </c>
      <c r="AH21" s="23">
        <v>224484.69</v>
      </c>
      <c r="AI21" s="23">
        <v>219617.18</v>
      </c>
      <c r="AJ21" s="18">
        <f t="shared" si="107"/>
        <v>0.24942743333333334</v>
      </c>
      <c r="AK21" s="18">
        <f t="shared" si="130"/>
        <v>1.0221636121545683</v>
      </c>
      <c r="AL21" s="23"/>
      <c r="AM21" s="23"/>
      <c r="AN21" s="23"/>
      <c r="AO21" s="18" t="str">
        <f t="shared" si="179"/>
        <v xml:space="preserve"> </v>
      </c>
      <c r="AP21" s="18" t="str">
        <f t="shared" si="131"/>
        <v xml:space="preserve"> </v>
      </c>
      <c r="AQ21" s="6">
        <f t="shared" si="180"/>
        <v>485514.74</v>
      </c>
      <c r="AR21" s="6">
        <f t="shared" si="181"/>
        <v>467089.1</v>
      </c>
      <c r="AS21" s="6">
        <f t="shared" si="182"/>
        <v>16919.45</v>
      </c>
      <c r="AT21" s="18">
        <f t="shared" si="109"/>
        <v>0.96204926754643949</v>
      </c>
      <c r="AU21" s="18" t="str">
        <f t="shared" si="132"/>
        <v>св.200</v>
      </c>
      <c r="AV21" s="23"/>
      <c r="AW21" s="23"/>
      <c r="AX21" s="23"/>
      <c r="AY21" s="18" t="str">
        <f t="shared" si="110"/>
        <v xml:space="preserve"> </v>
      </c>
      <c r="AZ21" s="18" t="str">
        <f t="shared" si="133"/>
        <v xml:space="preserve"> </v>
      </c>
      <c r="BA21" s="23"/>
      <c r="BB21" s="23"/>
      <c r="BC21" s="23"/>
      <c r="BD21" s="18" t="str">
        <f t="shared" si="134"/>
        <v xml:space="preserve"> </v>
      </c>
      <c r="BE21" s="18" t="str">
        <f t="shared" si="135"/>
        <v xml:space="preserve"> </v>
      </c>
      <c r="BF21" s="23"/>
      <c r="BG21" s="23"/>
      <c r="BH21" s="23"/>
      <c r="BI21" s="18" t="str">
        <f t="shared" si="111"/>
        <v xml:space="preserve"> </v>
      </c>
      <c r="BJ21" s="18" t="str">
        <f t="shared" si="136"/>
        <v xml:space="preserve"> </v>
      </c>
      <c r="BK21" s="23"/>
      <c r="BL21" s="23"/>
      <c r="BM21" s="23"/>
      <c r="BN21" s="18" t="str">
        <f t="shared" si="175"/>
        <v xml:space="preserve"> </v>
      </c>
      <c r="BO21" s="18" t="str">
        <f t="shared" si="137"/>
        <v xml:space="preserve"> </v>
      </c>
      <c r="BP21" s="23">
        <v>34000</v>
      </c>
      <c r="BQ21" s="23">
        <v>16425.45</v>
      </c>
      <c r="BR21" s="23">
        <v>10947.27</v>
      </c>
      <c r="BS21" s="18">
        <f t="shared" si="112"/>
        <v>0.48310147058823533</v>
      </c>
      <c r="BT21" s="18">
        <f t="shared" si="170"/>
        <v>1.5004151720017866</v>
      </c>
      <c r="BU21" s="23">
        <v>30000</v>
      </c>
      <c r="BV21" s="23">
        <v>28890</v>
      </c>
      <c r="BW21" s="23">
        <v>2320</v>
      </c>
      <c r="BX21" s="18">
        <f t="shared" si="114"/>
        <v>0.96299999999999997</v>
      </c>
      <c r="BY21" s="18" t="str">
        <f t="shared" si="139"/>
        <v>св.200</v>
      </c>
      <c r="BZ21" s="23"/>
      <c r="CA21" s="23"/>
      <c r="CB21" s="23"/>
      <c r="CC21" s="18" t="str">
        <f t="shared" si="176"/>
        <v xml:space="preserve"> </v>
      </c>
      <c r="CD21" s="18" t="str">
        <f t="shared" si="140"/>
        <v xml:space="preserve"> </v>
      </c>
      <c r="CE21" s="17">
        <f t="shared" si="183"/>
        <v>405089.76</v>
      </c>
      <c r="CF21" s="17">
        <f t="shared" si="184"/>
        <v>405089.76</v>
      </c>
      <c r="CG21" s="17">
        <f t="shared" si="184"/>
        <v>0</v>
      </c>
      <c r="CH21" s="18">
        <f t="shared" si="141"/>
        <v>1</v>
      </c>
      <c r="CI21" s="18" t="str">
        <f t="shared" si="158"/>
        <v xml:space="preserve"> </v>
      </c>
      <c r="CJ21" s="23"/>
      <c r="CK21" s="23"/>
      <c r="CL21" s="23"/>
      <c r="CM21" s="18" t="str">
        <f t="shared" si="142"/>
        <v xml:space="preserve"> </v>
      </c>
      <c r="CN21" s="18" t="str">
        <f t="shared" si="143"/>
        <v xml:space="preserve"> </v>
      </c>
      <c r="CO21" s="23">
        <v>405089.76</v>
      </c>
      <c r="CP21" s="23">
        <v>405089.76</v>
      </c>
      <c r="CQ21" s="23"/>
      <c r="CR21" s="18">
        <f t="shared" si="144"/>
        <v>1</v>
      </c>
      <c r="CS21" s="18" t="str">
        <f t="shared" si="145"/>
        <v xml:space="preserve"> </v>
      </c>
      <c r="CT21" s="23"/>
      <c r="CU21" s="23"/>
      <c r="CV21" s="23"/>
      <c r="CW21" s="18" t="str">
        <f t="shared" si="146"/>
        <v xml:space="preserve"> </v>
      </c>
      <c r="CX21" s="18" t="str">
        <f t="shared" si="147"/>
        <v xml:space="preserve"> </v>
      </c>
      <c r="CY21" s="23"/>
      <c r="CZ21" s="23"/>
      <c r="DA21" s="23"/>
      <c r="DB21" s="18" t="str">
        <f t="shared" si="118"/>
        <v xml:space="preserve"> </v>
      </c>
      <c r="DC21" s="18" t="str">
        <f t="shared" si="148"/>
        <v xml:space="preserve"> </v>
      </c>
      <c r="DD21" s="23"/>
      <c r="DE21" s="23"/>
      <c r="DF21" s="23"/>
      <c r="DG21" s="18" t="str">
        <f t="shared" si="119"/>
        <v xml:space="preserve"> </v>
      </c>
      <c r="DH21" s="18" t="str">
        <f t="shared" si="149"/>
        <v xml:space="preserve"> </v>
      </c>
      <c r="DI21" s="23">
        <v>10258.91</v>
      </c>
      <c r="DJ21" s="23">
        <v>3652.18</v>
      </c>
      <c r="DK21" s="18" t="str">
        <f t="shared" si="150"/>
        <v>св.200</v>
      </c>
      <c r="DL21" s="23">
        <v>6424.98</v>
      </c>
      <c r="DM21" s="23">
        <v>6424.98</v>
      </c>
      <c r="DN21" s="23"/>
      <c r="DO21" s="18">
        <f t="shared" si="120"/>
        <v>1</v>
      </c>
      <c r="DP21" s="18" t="str">
        <f t="shared" si="151"/>
        <v xml:space="preserve"> </v>
      </c>
      <c r="DQ21" s="23">
        <v>10000</v>
      </c>
      <c r="DR21" s="23"/>
      <c r="DS21" s="23"/>
      <c r="DT21" s="18" t="str">
        <f t="shared" ref="DT21:DT22" si="188">IF(DR21&lt;=0," ",IF(DQ21&lt;=0," ",IF(DR21/DQ21*100&gt;200,"СВ.200",DR21/DQ21)))</f>
        <v xml:space="preserve"> </v>
      </c>
      <c r="DU21" s="18" t="str">
        <f t="shared" ref="DU21:DU22" si="189">IF(DS21=0," ",IF(DR21/DS21*100&gt;200,"св.200",DR21/DS21))</f>
        <v xml:space="preserve"> </v>
      </c>
    </row>
    <row r="22" spans="1:125" s="39" customFormat="1" ht="17.25" customHeight="1" outlineLevel="1" x14ac:dyDescent="0.25">
      <c r="A22" s="11">
        <v>14</v>
      </c>
      <c r="B22" s="5" t="s">
        <v>22</v>
      </c>
      <c r="C22" s="17">
        <f>H22+AQ22</f>
        <v>2799000</v>
      </c>
      <c r="D22" s="17">
        <f t="shared" si="177"/>
        <v>1301318.6400000001</v>
      </c>
      <c r="E22" s="17">
        <f t="shared" si="177"/>
        <v>1539107.49</v>
      </c>
      <c r="F22" s="18">
        <f t="shared" si="101"/>
        <v>0.46492270096463029</v>
      </c>
      <c r="G22" s="18">
        <f t="shared" si="123"/>
        <v>0.84550211629468464</v>
      </c>
      <c r="H22" s="10">
        <f t="shared" si="178"/>
        <v>2790000</v>
      </c>
      <c r="I22" s="14">
        <f t="shared" si="178"/>
        <v>1298582.83</v>
      </c>
      <c r="J22" s="10">
        <f t="shared" si="178"/>
        <v>1446855.84</v>
      </c>
      <c r="K22" s="18">
        <f t="shared" si="102"/>
        <v>0.46544187455197134</v>
      </c>
      <c r="L22" s="18">
        <f t="shared" si="125"/>
        <v>0.8975205366693616</v>
      </c>
      <c r="M22" s="23">
        <v>950000</v>
      </c>
      <c r="N22" s="23">
        <v>448032.75</v>
      </c>
      <c r="O22" s="23">
        <v>475805.64</v>
      </c>
      <c r="P22" s="18">
        <f t="shared" si="103"/>
        <v>0.4716134210526316</v>
      </c>
      <c r="Q22" s="18">
        <f t="shared" si="126"/>
        <v>0.94162975873930366</v>
      </c>
      <c r="R22" s="23"/>
      <c r="S22" s="23"/>
      <c r="T22" s="23"/>
      <c r="U22" s="18" t="str">
        <f t="shared" si="104"/>
        <v xml:space="preserve"> </v>
      </c>
      <c r="V22" s="18" t="str">
        <f t="shared" si="187"/>
        <v xml:space="preserve"> </v>
      </c>
      <c r="W22" s="23">
        <v>40000</v>
      </c>
      <c r="X22" s="23">
        <v>14945.02</v>
      </c>
      <c r="Y22" s="23">
        <v>12474.91</v>
      </c>
      <c r="Z22" s="18">
        <f t="shared" si="105"/>
        <v>0.3736255</v>
      </c>
      <c r="AA22" s="18">
        <f t="shared" si="128"/>
        <v>1.1980062381211569</v>
      </c>
      <c r="AB22" s="23">
        <v>50000</v>
      </c>
      <c r="AC22" s="23">
        <v>1576.12</v>
      </c>
      <c r="AD22" s="23">
        <v>44946.29</v>
      </c>
      <c r="AE22" s="18">
        <f t="shared" si="106"/>
        <v>3.1522399999999999E-2</v>
      </c>
      <c r="AF22" s="18">
        <f t="shared" si="129"/>
        <v>3.5066742994805576E-2</v>
      </c>
      <c r="AG22" s="23">
        <v>1750000</v>
      </c>
      <c r="AH22" s="23">
        <v>834028.94</v>
      </c>
      <c r="AI22" s="23">
        <v>913629</v>
      </c>
      <c r="AJ22" s="18">
        <f t="shared" si="107"/>
        <v>0.47658796571428569</v>
      </c>
      <c r="AK22" s="18">
        <f t="shared" si="130"/>
        <v>0.91287485401623625</v>
      </c>
      <c r="AL22" s="23"/>
      <c r="AM22" s="23"/>
      <c r="AN22" s="23"/>
      <c r="AO22" s="18" t="str">
        <f t="shared" si="179"/>
        <v xml:space="preserve"> </v>
      </c>
      <c r="AP22" s="18" t="str">
        <f t="shared" si="131"/>
        <v xml:space="preserve"> </v>
      </c>
      <c r="AQ22" s="6">
        <f t="shared" si="180"/>
        <v>9000</v>
      </c>
      <c r="AR22" s="6">
        <f t="shared" si="181"/>
        <v>2735.81</v>
      </c>
      <c r="AS22" s="6">
        <f t="shared" si="182"/>
        <v>92251.65</v>
      </c>
      <c r="AT22" s="18">
        <f t="shared" si="109"/>
        <v>0.30397888888888891</v>
      </c>
      <c r="AU22" s="18">
        <f t="shared" si="132"/>
        <v>2.9655946533205642E-2</v>
      </c>
      <c r="AV22" s="23"/>
      <c r="AW22" s="23"/>
      <c r="AX22" s="23"/>
      <c r="AY22" s="18" t="str">
        <f t="shared" si="110"/>
        <v xml:space="preserve"> </v>
      </c>
      <c r="AZ22" s="18" t="str">
        <f t="shared" si="133"/>
        <v xml:space="preserve"> </v>
      </c>
      <c r="BA22" s="23"/>
      <c r="BB22" s="23">
        <v>2735.81</v>
      </c>
      <c r="BC22" s="23"/>
      <c r="BD22" s="18" t="str">
        <f t="shared" si="134"/>
        <v xml:space="preserve"> </v>
      </c>
      <c r="BE22" s="18" t="str">
        <f t="shared" si="135"/>
        <v xml:space="preserve"> </v>
      </c>
      <c r="BF22" s="23"/>
      <c r="BG22" s="23"/>
      <c r="BH22" s="23"/>
      <c r="BI22" s="18" t="str">
        <f t="shared" si="111"/>
        <v xml:space="preserve"> </v>
      </c>
      <c r="BJ22" s="18" t="str">
        <f t="shared" si="136"/>
        <v xml:space="preserve"> </v>
      </c>
      <c r="BK22" s="23"/>
      <c r="BL22" s="23"/>
      <c r="BM22" s="23"/>
      <c r="BN22" s="18" t="str">
        <f t="shared" si="175"/>
        <v xml:space="preserve"> </v>
      </c>
      <c r="BO22" s="18" t="str">
        <f t="shared" si="137"/>
        <v xml:space="preserve"> </v>
      </c>
      <c r="BP22" s="23"/>
      <c r="BQ22" s="23"/>
      <c r="BR22" s="23"/>
      <c r="BS22" s="18" t="str">
        <f t="shared" si="112"/>
        <v xml:space="preserve"> </v>
      </c>
      <c r="BT22" s="18" t="str">
        <f t="shared" si="170"/>
        <v xml:space="preserve"> </v>
      </c>
      <c r="BU22" s="23">
        <v>9000</v>
      </c>
      <c r="BV22" s="23"/>
      <c r="BW22" s="23"/>
      <c r="BX22" s="18" t="str">
        <f t="shared" si="114"/>
        <v xml:space="preserve"> </v>
      </c>
      <c r="BY22" s="18" t="str">
        <f t="shared" si="139"/>
        <v xml:space="preserve"> </v>
      </c>
      <c r="BZ22" s="23"/>
      <c r="CA22" s="23"/>
      <c r="CB22" s="23"/>
      <c r="CC22" s="18" t="str">
        <f t="shared" si="176"/>
        <v xml:space="preserve"> </v>
      </c>
      <c r="CD22" s="18" t="str">
        <f t="shared" si="140"/>
        <v xml:space="preserve"> </v>
      </c>
      <c r="CE22" s="17">
        <f t="shared" si="183"/>
        <v>0</v>
      </c>
      <c r="CF22" s="17">
        <f t="shared" si="184"/>
        <v>0</v>
      </c>
      <c r="CG22" s="17">
        <f t="shared" si="184"/>
        <v>0</v>
      </c>
      <c r="CH22" s="18" t="str">
        <f t="shared" si="141"/>
        <v xml:space="preserve"> </v>
      </c>
      <c r="CI22" s="18" t="str">
        <f t="shared" si="158"/>
        <v xml:space="preserve"> </v>
      </c>
      <c r="CJ22" s="23"/>
      <c r="CK22" s="23"/>
      <c r="CL22" s="23"/>
      <c r="CM22" s="18" t="str">
        <f t="shared" si="142"/>
        <v xml:space="preserve"> </v>
      </c>
      <c r="CN22" s="18" t="str">
        <f t="shared" si="143"/>
        <v xml:space="preserve"> </v>
      </c>
      <c r="CO22" s="23"/>
      <c r="CP22" s="23"/>
      <c r="CQ22" s="23"/>
      <c r="CR22" s="18" t="str">
        <f t="shared" si="144"/>
        <v xml:space="preserve"> </v>
      </c>
      <c r="CS22" s="18" t="str">
        <f t="shared" si="145"/>
        <v xml:space="preserve"> </v>
      </c>
      <c r="CT22" s="23"/>
      <c r="CU22" s="23"/>
      <c r="CV22" s="23"/>
      <c r="CW22" s="18" t="str">
        <f t="shared" si="146"/>
        <v xml:space="preserve"> </v>
      </c>
      <c r="CX22" s="18" t="str">
        <f t="shared" si="147"/>
        <v xml:space="preserve"> </v>
      </c>
      <c r="CY22" s="23"/>
      <c r="CZ22" s="23"/>
      <c r="DA22" s="23"/>
      <c r="DB22" s="18" t="str">
        <f t="shared" si="118"/>
        <v xml:space="preserve"> </v>
      </c>
      <c r="DC22" s="18" t="str">
        <f t="shared" si="148"/>
        <v xml:space="preserve"> </v>
      </c>
      <c r="DD22" s="23"/>
      <c r="DE22" s="23"/>
      <c r="DF22" s="23"/>
      <c r="DG22" s="18" t="str">
        <f t="shared" si="119"/>
        <v xml:space="preserve"> </v>
      </c>
      <c r="DH22" s="18" t="str">
        <f t="shared" si="149"/>
        <v xml:space="preserve"> </v>
      </c>
      <c r="DI22" s="23"/>
      <c r="DJ22" s="23">
        <v>92251.65</v>
      </c>
      <c r="DK22" s="18" t="str">
        <f>IF(DI22=0," ",IF(DI22/DJ22*100&gt;200,"св.200",DI22/DJ22))</f>
        <v xml:space="preserve"> </v>
      </c>
      <c r="DL22" s="23"/>
      <c r="DM22" s="23"/>
      <c r="DN22" s="23"/>
      <c r="DO22" s="18" t="str">
        <f t="shared" si="120"/>
        <v xml:space="preserve"> </v>
      </c>
      <c r="DP22" s="18" t="str">
        <f t="shared" si="151"/>
        <v xml:space="preserve"> </v>
      </c>
      <c r="DQ22" s="23"/>
      <c r="DR22" s="23"/>
      <c r="DS22" s="23"/>
      <c r="DT22" s="18" t="str">
        <f t="shared" si="188"/>
        <v xml:space="preserve"> </v>
      </c>
      <c r="DU22" s="18" t="str">
        <f t="shared" si="189"/>
        <v xml:space="preserve"> </v>
      </c>
    </row>
    <row r="23" spans="1:125" s="39" customFormat="1" ht="17.25" customHeight="1" outlineLevel="1" x14ac:dyDescent="0.25">
      <c r="A23" s="11">
        <v>15</v>
      </c>
      <c r="B23" s="5" t="s">
        <v>39</v>
      </c>
      <c r="C23" s="17">
        <f>H23+AQ23</f>
        <v>3637150</v>
      </c>
      <c r="D23" s="17">
        <f t="shared" si="177"/>
        <v>1418135.23</v>
      </c>
      <c r="E23" s="17">
        <f t="shared" si="177"/>
        <v>1629143.99</v>
      </c>
      <c r="F23" s="18">
        <f t="shared" si="101"/>
        <v>0.38990287175398319</v>
      </c>
      <c r="G23" s="18">
        <f t="shared" si="123"/>
        <v>0.87047875369199257</v>
      </c>
      <c r="H23" s="10">
        <f t="shared" si="178"/>
        <v>3587150</v>
      </c>
      <c r="I23" s="14">
        <f t="shared" si="178"/>
        <v>1378105.23</v>
      </c>
      <c r="J23" s="10">
        <f t="shared" si="178"/>
        <v>1629143.99</v>
      </c>
      <c r="K23" s="18">
        <f t="shared" si="102"/>
        <v>0.38417831147289633</v>
      </c>
      <c r="L23" s="18">
        <f t="shared" si="125"/>
        <v>0.84590756769142306</v>
      </c>
      <c r="M23" s="23">
        <v>1335150</v>
      </c>
      <c r="N23" s="23">
        <v>560422.09</v>
      </c>
      <c r="O23" s="23">
        <v>552671.63</v>
      </c>
      <c r="P23" s="18">
        <f t="shared" si="103"/>
        <v>0.41974466539340144</v>
      </c>
      <c r="Q23" s="18">
        <f t="shared" si="126"/>
        <v>1.0140236255658717</v>
      </c>
      <c r="R23" s="23"/>
      <c r="S23" s="23"/>
      <c r="T23" s="23"/>
      <c r="U23" s="18" t="str">
        <f t="shared" si="104"/>
        <v xml:space="preserve"> </v>
      </c>
      <c r="V23" s="18" t="str">
        <f t="shared" si="187"/>
        <v xml:space="preserve"> </v>
      </c>
      <c r="W23" s="23">
        <v>72000</v>
      </c>
      <c r="X23" s="23">
        <v>61590.3</v>
      </c>
      <c r="Y23" s="23">
        <v>69279.759999999995</v>
      </c>
      <c r="Z23" s="18">
        <f t="shared" si="105"/>
        <v>0.85542083333333341</v>
      </c>
      <c r="AA23" s="18">
        <f t="shared" si="128"/>
        <v>0.88900856469479694</v>
      </c>
      <c r="AB23" s="23">
        <v>170000</v>
      </c>
      <c r="AC23" s="23">
        <v>28973.5</v>
      </c>
      <c r="AD23" s="23">
        <v>47706.21</v>
      </c>
      <c r="AE23" s="18">
        <f t="shared" si="106"/>
        <v>0.17043235294117648</v>
      </c>
      <c r="AF23" s="18">
        <f t="shared" si="129"/>
        <v>0.60733183373820721</v>
      </c>
      <c r="AG23" s="23">
        <v>2010000</v>
      </c>
      <c r="AH23" s="23">
        <v>727119.34</v>
      </c>
      <c r="AI23" s="23">
        <v>959486.39</v>
      </c>
      <c r="AJ23" s="18">
        <f t="shared" si="107"/>
        <v>0.36175091542288557</v>
      </c>
      <c r="AK23" s="18">
        <f t="shared" si="130"/>
        <v>0.75782142152115362</v>
      </c>
      <c r="AL23" s="23"/>
      <c r="AM23" s="23"/>
      <c r="AN23" s="23"/>
      <c r="AO23" s="18" t="str">
        <f t="shared" si="179"/>
        <v xml:space="preserve"> </v>
      </c>
      <c r="AP23" s="18" t="str">
        <f t="shared" si="131"/>
        <v xml:space="preserve"> </v>
      </c>
      <c r="AQ23" s="6">
        <f t="shared" si="180"/>
        <v>50000</v>
      </c>
      <c r="AR23" s="6">
        <f t="shared" si="181"/>
        <v>40030</v>
      </c>
      <c r="AS23" s="6">
        <f t="shared" si="182"/>
        <v>0</v>
      </c>
      <c r="AT23" s="18">
        <f t="shared" si="109"/>
        <v>0.80059999999999998</v>
      </c>
      <c r="AU23" s="18" t="str">
        <f t="shared" si="132"/>
        <v xml:space="preserve"> </v>
      </c>
      <c r="AV23" s="23"/>
      <c r="AW23" s="23"/>
      <c r="AX23" s="23"/>
      <c r="AY23" s="18" t="str">
        <f t="shared" si="110"/>
        <v xml:space="preserve"> </v>
      </c>
      <c r="AZ23" s="18" t="str">
        <f t="shared" si="133"/>
        <v xml:space="preserve"> </v>
      </c>
      <c r="BA23" s="23"/>
      <c r="BB23" s="23"/>
      <c r="BC23" s="23"/>
      <c r="BD23" s="18" t="str">
        <f t="shared" si="134"/>
        <v xml:space="preserve"> </v>
      </c>
      <c r="BE23" s="18" t="str">
        <f t="shared" si="135"/>
        <v xml:space="preserve"> </v>
      </c>
      <c r="BF23" s="23"/>
      <c r="BG23" s="23"/>
      <c r="BH23" s="23"/>
      <c r="BI23" s="18" t="str">
        <f t="shared" si="111"/>
        <v xml:space="preserve"> </v>
      </c>
      <c r="BJ23" s="18" t="str">
        <f t="shared" si="136"/>
        <v xml:space="preserve"> </v>
      </c>
      <c r="BK23" s="23"/>
      <c r="BL23" s="23"/>
      <c r="BM23" s="23"/>
      <c r="BN23" s="18" t="str">
        <f t="shared" si="175"/>
        <v xml:space="preserve"> </v>
      </c>
      <c r="BO23" s="18" t="str">
        <f t="shared" si="137"/>
        <v xml:space="preserve"> </v>
      </c>
      <c r="BP23" s="23"/>
      <c r="BQ23" s="23"/>
      <c r="BR23" s="23"/>
      <c r="BS23" s="18" t="str">
        <f t="shared" si="112"/>
        <v xml:space="preserve"> </v>
      </c>
      <c r="BT23" s="18" t="str">
        <f t="shared" si="170"/>
        <v xml:space="preserve"> </v>
      </c>
      <c r="BU23" s="23">
        <v>50000</v>
      </c>
      <c r="BV23" s="23">
        <v>40030</v>
      </c>
      <c r="BW23" s="23">
        <v>0</v>
      </c>
      <c r="BX23" s="18">
        <f t="shared" si="114"/>
        <v>0.80059999999999998</v>
      </c>
      <c r="BY23" s="18" t="str">
        <f t="shared" si="139"/>
        <v xml:space="preserve"> </v>
      </c>
      <c r="BZ23" s="23"/>
      <c r="CA23" s="23"/>
      <c r="CB23" s="23"/>
      <c r="CC23" s="18" t="str">
        <f t="shared" si="176"/>
        <v xml:space="preserve"> </v>
      </c>
      <c r="CD23" s="18" t="str">
        <f t="shared" si="140"/>
        <v xml:space="preserve"> </v>
      </c>
      <c r="CE23" s="17">
        <f t="shared" si="183"/>
        <v>0</v>
      </c>
      <c r="CF23" s="17">
        <f t="shared" si="184"/>
        <v>0</v>
      </c>
      <c r="CG23" s="17">
        <f t="shared" si="184"/>
        <v>0</v>
      </c>
      <c r="CH23" s="18" t="str">
        <f t="shared" si="141"/>
        <v xml:space="preserve"> </v>
      </c>
      <c r="CI23" s="18" t="str">
        <f t="shared" si="158"/>
        <v xml:space="preserve"> </v>
      </c>
      <c r="CJ23" s="23"/>
      <c r="CK23" s="23"/>
      <c r="CL23" s="23"/>
      <c r="CM23" s="18" t="str">
        <f t="shared" si="142"/>
        <v xml:space="preserve"> </v>
      </c>
      <c r="CN23" s="18" t="str">
        <f t="shared" si="143"/>
        <v xml:space="preserve"> </v>
      </c>
      <c r="CO23" s="23"/>
      <c r="CP23" s="23"/>
      <c r="CQ23" s="23"/>
      <c r="CR23" s="18" t="str">
        <f t="shared" si="144"/>
        <v xml:space="preserve"> </v>
      </c>
      <c r="CS23" s="18" t="str">
        <f t="shared" si="145"/>
        <v xml:space="preserve"> </v>
      </c>
      <c r="CT23" s="23"/>
      <c r="CU23" s="23"/>
      <c r="CV23" s="23"/>
      <c r="CW23" s="18" t="str">
        <f t="shared" si="146"/>
        <v xml:space="preserve"> </v>
      </c>
      <c r="CX23" s="18" t="str">
        <f t="shared" si="147"/>
        <v xml:space="preserve"> </v>
      </c>
      <c r="CY23" s="23"/>
      <c r="CZ23" s="23"/>
      <c r="DA23" s="23"/>
      <c r="DB23" s="18" t="str">
        <f t="shared" si="118"/>
        <v xml:space="preserve"> </v>
      </c>
      <c r="DC23" s="18" t="str">
        <f t="shared" si="148"/>
        <v xml:space="preserve"> </v>
      </c>
      <c r="DD23" s="23"/>
      <c r="DE23" s="23"/>
      <c r="DF23" s="23"/>
      <c r="DG23" s="18" t="str">
        <f t="shared" si="119"/>
        <v xml:space="preserve"> </v>
      </c>
      <c r="DH23" s="18" t="str">
        <f t="shared" si="149"/>
        <v xml:space="preserve"> </v>
      </c>
      <c r="DI23" s="23"/>
      <c r="DJ23" s="23"/>
      <c r="DK23" s="18" t="str">
        <f t="shared" si="150"/>
        <v xml:space="preserve"> </v>
      </c>
      <c r="DL23" s="23"/>
      <c r="DM23" s="23"/>
      <c r="DN23" s="23"/>
      <c r="DO23" s="18" t="str">
        <f t="shared" si="120"/>
        <v xml:space="preserve"> </v>
      </c>
      <c r="DP23" s="18" t="str">
        <f t="shared" si="151"/>
        <v xml:space="preserve"> </v>
      </c>
      <c r="DQ23" s="23"/>
      <c r="DR23" s="23"/>
      <c r="DS23" s="23"/>
      <c r="DT23" s="18" t="str">
        <f t="shared" si="121"/>
        <v xml:space="preserve"> </v>
      </c>
      <c r="DU23" s="18" t="str">
        <f t="shared" si="152"/>
        <v xml:space="preserve"> </v>
      </c>
    </row>
    <row r="24" spans="1:125" s="38" customFormat="1" ht="32.1" customHeight="1" x14ac:dyDescent="0.25">
      <c r="A24" s="12"/>
      <c r="B24" s="4" t="s">
        <v>124</v>
      </c>
      <c r="C24" s="20">
        <f>SUM(C25:C29)</f>
        <v>54564271.659999996</v>
      </c>
      <c r="D24" s="20">
        <f>SUM(D25:D29)</f>
        <v>29988759.48</v>
      </c>
      <c r="E24" s="20">
        <f>SUM(E25:E29)</f>
        <v>22941402</v>
      </c>
      <c r="F24" s="16">
        <f t="shared" si="101"/>
        <v>0.54960432106315782</v>
      </c>
      <c r="G24" s="16">
        <f t="shared" si="123"/>
        <v>1.3071894856295183</v>
      </c>
      <c r="H24" s="15">
        <f>SUM(H25:H29)</f>
        <v>50735050</v>
      </c>
      <c r="I24" s="15">
        <f>SUM(I25:I29)</f>
        <v>28214544.050000001</v>
      </c>
      <c r="J24" s="15">
        <f>SUM(J25:J29)</f>
        <v>21182709.680000003</v>
      </c>
      <c r="K24" s="16">
        <f t="shared" si="102"/>
        <v>0.55611542809162506</v>
      </c>
      <c r="L24" s="16">
        <f t="shared" si="125"/>
        <v>1.3319610416338385</v>
      </c>
      <c r="M24" s="15">
        <f>SUM(M25:M29)</f>
        <v>38937850</v>
      </c>
      <c r="N24" s="15">
        <f>SUM(N25:N29)</f>
        <v>24071871.170000002</v>
      </c>
      <c r="O24" s="15">
        <f>SUM(O25:O29)</f>
        <v>17905172.399999999</v>
      </c>
      <c r="P24" s="16">
        <f t="shared" si="103"/>
        <v>0.61821264322503688</v>
      </c>
      <c r="Q24" s="16">
        <f t="shared" si="126"/>
        <v>1.3444087905012299</v>
      </c>
      <c r="R24" s="15">
        <f>SUM(R25:R29)</f>
        <v>2190000</v>
      </c>
      <c r="S24" s="15">
        <f>SUM(S25:S29)</f>
        <v>1214092.31</v>
      </c>
      <c r="T24" s="15">
        <f>SUM(T25:T29)</f>
        <v>1009380.46</v>
      </c>
      <c r="U24" s="16">
        <f t="shared" si="104"/>
        <v>0.55438005022831049</v>
      </c>
      <c r="V24" s="16">
        <f t="shared" si="127"/>
        <v>1.2028094044935247</v>
      </c>
      <c r="W24" s="15">
        <f>SUM(W25:W29)</f>
        <v>0</v>
      </c>
      <c r="X24" s="15">
        <f>SUM(X25:X29)</f>
        <v>109.11</v>
      </c>
      <c r="Y24" s="15">
        <f>SUM(Y25:Y29)</f>
        <v>0</v>
      </c>
      <c r="Z24" s="16" t="str">
        <f t="shared" si="105"/>
        <v xml:space="preserve"> </v>
      </c>
      <c r="AA24" s="16" t="str">
        <f t="shared" si="128"/>
        <v xml:space="preserve"> </v>
      </c>
      <c r="AB24" s="15">
        <f>SUM(AB25:AB29)</f>
        <v>2378000</v>
      </c>
      <c r="AC24" s="15">
        <f>SUM(AC25:AC29)</f>
        <v>269033.21000000002</v>
      </c>
      <c r="AD24" s="15">
        <f>SUM(AD25:AD29)</f>
        <v>191472.75999999998</v>
      </c>
      <c r="AE24" s="16">
        <f t="shared" si="106"/>
        <v>0.11313423465096721</v>
      </c>
      <c r="AF24" s="16">
        <f t="shared" si="129"/>
        <v>1.4050730244866165</v>
      </c>
      <c r="AG24" s="15">
        <f>SUM(AG25:AG29)</f>
        <v>7225000</v>
      </c>
      <c r="AH24" s="15">
        <f>SUM(AH25:AH29)</f>
        <v>2656943.25</v>
      </c>
      <c r="AI24" s="15">
        <f>SUM(AI25:AI29)</f>
        <v>2075264.06</v>
      </c>
      <c r="AJ24" s="16">
        <f t="shared" si="107"/>
        <v>0.36774301038062285</v>
      </c>
      <c r="AK24" s="16">
        <f t="shared" si="130"/>
        <v>1.2802916511742606</v>
      </c>
      <c r="AL24" s="15">
        <f>SUM(AL25:AL29)</f>
        <v>4200</v>
      </c>
      <c r="AM24" s="15">
        <f>SUM(AM25:AM29)</f>
        <v>2495</v>
      </c>
      <c r="AN24" s="15">
        <f>SUM(AN25:AN29)</f>
        <v>1420</v>
      </c>
      <c r="AO24" s="16">
        <f t="shared" si="179"/>
        <v>0.59404761904761905</v>
      </c>
      <c r="AP24" s="16">
        <f t="shared" si="131"/>
        <v>1.7570422535211268</v>
      </c>
      <c r="AQ24" s="15">
        <f>SUM(AQ25:AQ29)</f>
        <v>3829221.66</v>
      </c>
      <c r="AR24" s="15">
        <f t="shared" ref="AR24:AS24" si="190">SUM(AR25:AR29)</f>
        <v>1774215.4300000002</v>
      </c>
      <c r="AS24" s="15">
        <f t="shared" si="190"/>
        <v>1758692.32</v>
      </c>
      <c r="AT24" s="16">
        <f t="shared" si="109"/>
        <v>0.46333578662562985</v>
      </c>
      <c r="AU24" s="16">
        <f t="shared" si="132"/>
        <v>1.0088265069583064</v>
      </c>
      <c r="AV24" s="15">
        <f>SUM(AV25:AV29)</f>
        <v>750000</v>
      </c>
      <c r="AW24" s="15">
        <f>SUM(AW25:AW29)</f>
        <v>231522.81</v>
      </c>
      <c r="AX24" s="15">
        <f>SUM(AX25:AX29)</f>
        <v>274866.55</v>
      </c>
      <c r="AY24" s="16">
        <f t="shared" si="110"/>
        <v>0.30869708000000001</v>
      </c>
      <c r="AZ24" s="16">
        <f t="shared" si="133"/>
        <v>0.84230987728408568</v>
      </c>
      <c r="BA24" s="15">
        <f>SUM(BA25:BA29)</f>
        <v>112790</v>
      </c>
      <c r="BB24" s="15">
        <f>SUM(BB25:BB29)</f>
        <v>7277.7099999999991</v>
      </c>
      <c r="BC24" s="15">
        <f>SUM(BC25:BC29)</f>
        <v>12570.07</v>
      </c>
      <c r="BD24" s="16">
        <f t="shared" si="134"/>
        <v>6.4524425924284062E-2</v>
      </c>
      <c r="BE24" s="16">
        <f t="shared" si="135"/>
        <v>0.57897131837770188</v>
      </c>
      <c r="BF24" s="15">
        <f>SUM(BF25:BF29)</f>
        <v>367684</v>
      </c>
      <c r="BG24" s="15">
        <f>SUM(BG25:BG29)</f>
        <v>144857.41999999998</v>
      </c>
      <c r="BH24" s="15">
        <f>SUM(BH25:BH29)</f>
        <v>111589.25</v>
      </c>
      <c r="BI24" s="16">
        <f t="shared" si="111"/>
        <v>0.3939725960335505</v>
      </c>
      <c r="BJ24" s="16">
        <f t="shared" si="136"/>
        <v>1.2981305994977113</v>
      </c>
      <c r="BK24" s="15">
        <f>SUM(BK25:BK29)</f>
        <v>0</v>
      </c>
      <c r="BL24" s="15">
        <f>SUM(BL25:BL29)</f>
        <v>0</v>
      </c>
      <c r="BM24" s="15">
        <f>SUM(BM25:BM29)</f>
        <v>0</v>
      </c>
      <c r="BN24" s="16" t="str">
        <f t="shared" si="175"/>
        <v xml:space="preserve"> </v>
      </c>
      <c r="BO24" s="16" t="str">
        <f t="shared" si="137"/>
        <v xml:space="preserve"> </v>
      </c>
      <c r="BP24" s="15">
        <f>SUM(BP25:BP29)</f>
        <v>1000000</v>
      </c>
      <c r="BQ24" s="15">
        <f>SUM(BQ25:BQ29)</f>
        <v>350218.04</v>
      </c>
      <c r="BR24" s="15">
        <f>SUM(BR25:BR29)</f>
        <v>374775.26</v>
      </c>
      <c r="BS24" s="16">
        <f t="shared" si="112"/>
        <v>0.35021803999999995</v>
      </c>
      <c r="BT24" s="16">
        <f t="shared" si="170"/>
        <v>0.93447481031698831</v>
      </c>
      <c r="BU24" s="15">
        <f>SUM(BU25:BU29)</f>
        <v>403600</v>
      </c>
      <c r="BV24" s="15">
        <f>SUM(BV25:BV29)</f>
        <v>209381.64</v>
      </c>
      <c r="BW24" s="15">
        <f>SUM(BW25:BW29)</f>
        <v>285593.95</v>
      </c>
      <c r="BX24" s="16">
        <f t="shared" si="114"/>
        <v>0.51878503468780979</v>
      </c>
      <c r="BY24" s="16">
        <f t="shared" si="139"/>
        <v>0.73314452214411407</v>
      </c>
      <c r="BZ24" s="15">
        <f>SUM(BZ25:BZ29)</f>
        <v>329600</v>
      </c>
      <c r="CA24" s="15">
        <f>SUM(CA25:CA29)</f>
        <v>329600</v>
      </c>
      <c r="CB24" s="15">
        <f>SUM(CB25:CB29)</f>
        <v>0</v>
      </c>
      <c r="CC24" s="16">
        <f t="shared" si="176"/>
        <v>1</v>
      </c>
      <c r="CD24" s="16" t="str">
        <f t="shared" si="140"/>
        <v xml:space="preserve"> </v>
      </c>
      <c r="CE24" s="20">
        <f>SUM(CE25:CE29)</f>
        <v>500000</v>
      </c>
      <c r="CF24" s="20">
        <f>SUM(CF25:CF29)</f>
        <v>243610.05</v>
      </c>
      <c r="CG24" s="20">
        <f>SUM(CG25:CG29)</f>
        <v>315125.31</v>
      </c>
      <c r="CH24" s="16">
        <f t="shared" si="141"/>
        <v>0.48722009999999999</v>
      </c>
      <c r="CI24" s="16">
        <f t="shared" si="158"/>
        <v>0.77305770837639154</v>
      </c>
      <c r="CJ24" s="15">
        <f>SUM(CJ25:CJ29)</f>
        <v>500000</v>
      </c>
      <c r="CK24" s="15">
        <f>SUM(CK25:CK29)</f>
        <v>243610.05</v>
      </c>
      <c r="CL24" s="15">
        <f>SUM(CL25:CL29)</f>
        <v>315125.31</v>
      </c>
      <c r="CM24" s="16">
        <f t="shared" si="142"/>
        <v>0.48722009999999999</v>
      </c>
      <c r="CN24" s="16">
        <f t="shared" si="143"/>
        <v>0.77305770837639154</v>
      </c>
      <c r="CO24" s="15">
        <f>SUM(CO25:CO29)</f>
        <v>0</v>
      </c>
      <c r="CP24" s="15">
        <f>SUM(CP25:CP29)</f>
        <v>0</v>
      </c>
      <c r="CQ24" s="15">
        <f>SUM(CQ25:CQ29)</f>
        <v>0</v>
      </c>
      <c r="CR24" s="16" t="str">
        <f t="shared" si="144"/>
        <v xml:space="preserve"> </v>
      </c>
      <c r="CS24" s="16" t="str">
        <f t="shared" si="145"/>
        <v xml:space="preserve"> </v>
      </c>
      <c r="CT24" s="15">
        <f>SUM(CT25:CT29)</f>
        <v>0</v>
      </c>
      <c r="CU24" s="15">
        <f>SUM(CU25:CU29)</f>
        <v>0</v>
      </c>
      <c r="CV24" s="15">
        <f>SUM(CV25:CV29)</f>
        <v>0</v>
      </c>
      <c r="CW24" s="30" t="str">
        <f t="shared" si="146"/>
        <v xml:space="preserve"> </v>
      </c>
      <c r="CX24" s="30" t="str">
        <f t="shared" si="147"/>
        <v xml:space="preserve"> </v>
      </c>
      <c r="CY24" s="15">
        <f>SUM(CY25:CY29)</f>
        <v>0</v>
      </c>
      <c r="CZ24" s="15">
        <f>SUM(CZ25:CZ29)</f>
        <v>0</v>
      </c>
      <c r="DA24" s="15">
        <f>SUM(DA25:DA29)</f>
        <v>0</v>
      </c>
      <c r="DB24" s="16" t="str">
        <f t="shared" si="118"/>
        <v xml:space="preserve"> </v>
      </c>
      <c r="DC24" s="16" t="str">
        <f t="shared" si="148"/>
        <v xml:space="preserve"> </v>
      </c>
      <c r="DD24" s="15">
        <f>SUM(DD25:DD29)</f>
        <v>246562.98</v>
      </c>
      <c r="DE24" s="15">
        <f>SUM(DE25:DE29)</f>
        <v>160269.81</v>
      </c>
      <c r="DF24" s="15">
        <f>SUM(DF25:DF29)</f>
        <v>84171.93</v>
      </c>
      <c r="DG24" s="16">
        <f t="shared" si="119"/>
        <v>0.65001570795421104</v>
      </c>
      <c r="DH24" s="16">
        <f t="shared" si="149"/>
        <v>1.904076691600157</v>
      </c>
      <c r="DI24" s="15">
        <f>SUM(DI25:DI29)</f>
        <v>-13077.279999999999</v>
      </c>
      <c r="DJ24" s="15">
        <f>SUM(DJ25:DJ29)</f>
        <v>0</v>
      </c>
      <c r="DK24" s="16" t="str">
        <f>IF(DI24&lt;=0," ",IF(DI24/DJ24*100&gt;200,"св.200",DI24/DJ24))</f>
        <v xml:space="preserve"> </v>
      </c>
      <c r="DL24" s="15">
        <f>SUM(DL25:DL29)</f>
        <v>0</v>
      </c>
      <c r="DM24" s="15">
        <f>SUM(DM25:DM29)</f>
        <v>0</v>
      </c>
      <c r="DN24" s="15">
        <f>SUM(DN25:DN29)</f>
        <v>0</v>
      </c>
      <c r="DO24" s="16" t="str">
        <f t="shared" si="120"/>
        <v xml:space="preserve"> </v>
      </c>
      <c r="DP24" s="16" t="str">
        <f t="shared" si="151"/>
        <v xml:space="preserve"> </v>
      </c>
      <c r="DQ24" s="15">
        <f>SUM(DQ25:DQ29)</f>
        <v>118984.68</v>
      </c>
      <c r="DR24" s="15">
        <f>SUM(DR25:DR29)</f>
        <v>110555.23</v>
      </c>
      <c r="DS24" s="15">
        <f>SUM(DS25:DS29)</f>
        <v>0</v>
      </c>
      <c r="DT24" s="16">
        <f t="shared" si="121"/>
        <v>0.92915516518597185</v>
      </c>
      <c r="DU24" s="16" t="str">
        <f t="shared" si="152"/>
        <v xml:space="preserve"> </v>
      </c>
    </row>
    <row r="25" spans="1:125" s="39" customFormat="1" ht="16.5" customHeight="1" outlineLevel="1" x14ac:dyDescent="0.25">
      <c r="A25" s="11">
        <v>16</v>
      </c>
      <c r="B25" s="5" t="s">
        <v>61</v>
      </c>
      <c r="C25" s="17">
        <f>H25+AQ25</f>
        <v>48662655.229999997</v>
      </c>
      <c r="D25" s="17">
        <f t="shared" ref="D25:E29" si="191">I25+AR25</f>
        <v>27688486.57</v>
      </c>
      <c r="E25" s="17">
        <f t="shared" si="191"/>
        <v>21418863.02</v>
      </c>
      <c r="F25" s="18">
        <f t="shared" si="101"/>
        <v>0.56898840474554191</v>
      </c>
      <c r="G25" s="18">
        <f t="shared" si="123"/>
        <v>1.2927150495404776</v>
      </c>
      <c r="H25" s="10">
        <f t="shared" ref="H25:J29" si="192">W25++AG25+M25+AB25+AL25+R25</f>
        <v>45450000</v>
      </c>
      <c r="I25" s="14">
        <f t="shared" si="192"/>
        <v>26322411.960000001</v>
      </c>
      <c r="J25" s="10">
        <f>Y25++AI25+O25+AD25+AN25+T25</f>
        <v>19675027.73</v>
      </c>
      <c r="K25" s="18">
        <f t="shared" si="102"/>
        <v>0.5791509782178218</v>
      </c>
      <c r="L25" s="18">
        <f t="shared" si="125"/>
        <v>1.3378589510125178</v>
      </c>
      <c r="M25" s="45">
        <v>38300000</v>
      </c>
      <c r="N25" s="23">
        <v>23749754.670000002</v>
      </c>
      <c r="O25" s="23">
        <v>17620849.949999999</v>
      </c>
      <c r="P25" s="18">
        <f t="shared" si="103"/>
        <v>0.62009803315926892</v>
      </c>
      <c r="Q25" s="18">
        <f t="shared" si="126"/>
        <v>1.3478211741993753</v>
      </c>
      <c r="R25" s="23">
        <v>2190000</v>
      </c>
      <c r="S25" s="23">
        <v>1214092.31</v>
      </c>
      <c r="T25" s="23">
        <v>1009380.46</v>
      </c>
      <c r="U25" s="18">
        <f t="shared" si="104"/>
        <v>0.55438005022831049</v>
      </c>
      <c r="V25" s="18">
        <f t="shared" ref="V25:V29" si="193">IF(S25=0," ",IF(S25/T25*100&gt;200,"св.200",S25/T25))</f>
        <v>1.2028094044935247</v>
      </c>
      <c r="W25" s="23"/>
      <c r="X25" s="23"/>
      <c r="Y25" s="23"/>
      <c r="Z25" s="18" t="str">
        <f t="shared" si="105"/>
        <v xml:space="preserve"> </v>
      </c>
      <c r="AA25" s="18" t="str">
        <f t="shared" si="128"/>
        <v xml:space="preserve"> </v>
      </c>
      <c r="AB25" s="23">
        <v>1950000</v>
      </c>
      <c r="AC25" s="23">
        <v>207381.54</v>
      </c>
      <c r="AD25" s="23">
        <v>146942.68</v>
      </c>
      <c r="AE25" s="18">
        <f t="shared" si="106"/>
        <v>0.10634950769230769</v>
      </c>
      <c r="AF25" s="18">
        <f t="shared" si="129"/>
        <v>1.4113090900479017</v>
      </c>
      <c r="AG25" s="23">
        <v>3010000</v>
      </c>
      <c r="AH25" s="23">
        <v>1151183.44</v>
      </c>
      <c r="AI25" s="23">
        <v>897854.64</v>
      </c>
      <c r="AJ25" s="18">
        <f t="shared" si="107"/>
        <v>0.38245297009966778</v>
      </c>
      <c r="AK25" s="18">
        <f t="shared" si="130"/>
        <v>1.2821490124503894</v>
      </c>
      <c r="AL25" s="23"/>
      <c r="AM25" s="23"/>
      <c r="AN25" s="23"/>
      <c r="AO25" s="18" t="str">
        <f t="shared" si="179"/>
        <v xml:space="preserve"> </v>
      </c>
      <c r="AP25" s="18" t="str">
        <f t="shared" si="131"/>
        <v xml:space="preserve"> </v>
      </c>
      <c r="AQ25" s="6">
        <f t="shared" ref="AQ25:AQ29" si="194">AV25+BA25+BF25+BK25+BP25+BU25+BZ25+CE25+CY25+DD25+DL25+CT25+DQ25</f>
        <v>3212655.23</v>
      </c>
      <c r="AR25" s="6">
        <f>AW25+BB25+BG25+BL25+BQ25+BV25+CA25+CF25+CZ25+DE25+DM25+CU25+DI25+DR25</f>
        <v>1366074.61</v>
      </c>
      <c r="AS25" s="6">
        <f>AX25+BC25+BH25+BM25+BR25+BW25+CB25+CG25+DA25+DF25+DN25+CV25+DJ25+DS25+300000</f>
        <v>1743835.29</v>
      </c>
      <c r="AT25" s="18">
        <f t="shared" si="109"/>
        <v>0.42521668594983347</v>
      </c>
      <c r="AU25" s="18">
        <f t="shared" si="132"/>
        <v>0.78337364648699137</v>
      </c>
      <c r="AV25" s="23">
        <v>750000</v>
      </c>
      <c r="AW25" s="23">
        <v>231522.81</v>
      </c>
      <c r="AX25" s="23">
        <v>274866.55</v>
      </c>
      <c r="AY25" s="18">
        <f t="shared" si="110"/>
        <v>0.30869708000000001</v>
      </c>
      <c r="AZ25" s="18">
        <f t="shared" si="133"/>
        <v>0.84230987728408568</v>
      </c>
      <c r="BA25" s="23"/>
      <c r="BB25" s="23">
        <v>347</v>
      </c>
      <c r="BC25" s="23">
        <v>4048</v>
      </c>
      <c r="BD25" s="18" t="str">
        <f t="shared" ref="BD25" si="195">IF(BB25&lt;=0," ",IF(BA25&lt;=0," ",IF(BB25/BA25*100&gt;200,"СВ.200",BB25/BA25)))</f>
        <v xml:space="preserve"> </v>
      </c>
      <c r="BE25" s="18">
        <f t="shared" si="135"/>
        <v>8.5721343873517791E-2</v>
      </c>
      <c r="BF25" s="23">
        <v>295000</v>
      </c>
      <c r="BG25" s="23">
        <v>110887.48</v>
      </c>
      <c r="BH25" s="23">
        <v>108804.25</v>
      </c>
      <c r="BI25" s="18">
        <f t="shared" si="111"/>
        <v>0.37588976271186442</v>
      </c>
      <c r="BJ25" s="18">
        <f t="shared" si="136"/>
        <v>1.0191465866452827</v>
      </c>
      <c r="BK25" s="23"/>
      <c r="BL25" s="23"/>
      <c r="BM25" s="23"/>
      <c r="BN25" s="18" t="str">
        <f t="shared" si="175"/>
        <v xml:space="preserve"> </v>
      </c>
      <c r="BO25" s="18" t="str">
        <f t="shared" si="137"/>
        <v xml:space="preserve"> </v>
      </c>
      <c r="BP25" s="23">
        <v>1000000</v>
      </c>
      <c r="BQ25" s="23">
        <v>350218.04</v>
      </c>
      <c r="BR25" s="23">
        <v>374775.26</v>
      </c>
      <c r="BS25" s="18">
        <f t="shared" si="112"/>
        <v>0.35021803999999995</v>
      </c>
      <c r="BT25" s="18">
        <f t="shared" si="170"/>
        <v>0.93447481031698831</v>
      </c>
      <c r="BU25" s="23">
        <v>337100</v>
      </c>
      <c r="BV25" s="23">
        <v>182537.17</v>
      </c>
      <c r="BW25" s="23">
        <v>285343.99</v>
      </c>
      <c r="BX25" s="18">
        <f t="shared" si="114"/>
        <v>0.54149264313260159</v>
      </c>
      <c r="BY25" s="18">
        <f t="shared" si="139"/>
        <v>0.63970918048773351</v>
      </c>
      <c r="BZ25" s="23"/>
      <c r="CA25" s="23"/>
      <c r="CB25" s="23"/>
      <c r="CC25" s="18" t="str">
        <f t="shared" si="176"/>
        <v xml:space="preserve"> </v>
      </c>
      <c r="CD25" s="18" t="str">
        <f t="shared" si="140"/>
        <v xml:space="preserve"> </v>
      </c>
      <c r="CE25" s="17">
        <f t="shared" ref="CE25:CE29" si="196">CJ25+CO25</f>
        <v>500000</v>
      </c>
      <c r="CF25" s="17">
        <f t="shared" ref="CF25:CG29" si="197">CK25+CP25</f>
        <v>243610.05</v>
      </c>
      <c r="CG25" s="17">
        <f t="shared" si="197"/>
        <v>315125.31</v>
      </c>
      <c r="CH25" s="18">
        <f t="shared" si="141"/>
        <v>0.48722009999999999</v>
      </c>
      <c r="CI25" s="18">
        <f t="shared" si="158"/>
        <v>0.77305770837639154</v>
      </c>
      <c r="CJ25" s="23">
        <v>500000</v>
      </c>
      <c r="CK25" s="23">
        <v>243610.05</v>
      </c>
      <c r="CL25" s="23">
        <v>315125.31</v>
      </c>
      <c r="CM25" s="18">
        <f t="shared" si="142"/>
        <v>0.48722009999999999</v>
      </c>
      <c r="CN25" s="18">
        <f t="shared" si="143"/>
        <v>0.77305770837639154</v>
      </c>
      <c r="CO25" s="23"/>
      <c r="CP25" s="23"/>
      <c r="CQ25" s="23"/>
      <c r="CR25" s="18" t="str">
        <f t="shared" si="144"/>
        <v xml:space="preserve"> </v>
      </c>
      <c r="CS25" s="18" t="str">
        <f t="shared" si="145"/>
        <v xml:space="preserve"> </v>
      </c>
      <c r="CT25" s="23"/>
      <c r="CU25" s="23"/>
      <c r="CV25" s="23"/>
      <c r="CW25" s="18" t="str">
        <f t="shared" si="146"/>
        <v xml:space="preserve"> </v>
      </c>
      <c r="CX25" s="18" t="str">
        <f t="shared" si="147"/>
        <v xml:space="preserve"> </v>
      </c>
      <c r="CY25" s="23"/>
      <c r="CZ25" s="23"/>
      <c r="DA25" s="23"/>
      <c r="DB25" s="18" t="str">
        <f t="shared" si="118"/>
        <v xml:space="preserve"> </v>
      </c>
      <c r="DC25" s="18" t="str">
        <f t="shared" si="148"/>
        <v xml:space="preserve"> </v>
      </c>
      <c r="DD25" s="23">
        <v>220000</v>
      </c>
      <c r="DE25" s="23">
        <v>136206.82999999999</v>
      </c>
      <c r="DF25" s="23">
        <v>80871.929999999993</v>
      </c>
      <c r="DG25" s="18">
        <f t="shared" si="119"/>
        <v>0.61912195454545449</v>
      </c>
      <c r="DH25" s="18">
        <f t="shared" si="149"/>
        <v>1.6842287552677424</v>
      </c>
      <c r="DI25" s="23">
        <v>190</v>
      </c>
      <c r="DJ25" s="23"/>
      <c r="DK25" s="18"/>
      <c r="DL25" s="23"/>
      <c r="DM25" s="23"/>
      <c r="DN25" s="23"/>
      <c r="DO25" s="18" t="str">
        <f t="shared" si="120"/>
        <v xml:space="preserve"> </v>
      </c>
      <c r="DP25" s="18" t="str">
        <f t="shared" si="151"/>
        <v xml:space="preserve"> </v>
      </c>
      <c r="DQ25" s="23">
        <v>110555.23</v>
      </c>
      <c r="DR25" s="23">
        <v>110555.23</v>
      </c>
      <c r="DS25" s="23"/>
      <c r="DT25" s="18">
        <f t="shared" si="121"/>
        <v>1</v>
      </c>
      <c r="DU25" s="18" t="str">
        <f t="shared" si="152"/>
        <v xml:space="preserve"> </v>
      </c>
    </row>
    <row r="26" spans="1:125" s="39" customFormat="1" ht="15.75" customHeight="1" outlineLevel="1" x14ac:dyDescent="0.25">
      <c r="A26" s="11">
        <v>17</v>
      </c>
      <c r="B26" s="5" t="s">
        <v>67</v>
      </c>
      <c r="C26" s="17">
        <f>H26+AQ26</f>
        <v>1545746.98</v>
      </c>
      <c r="D26" s="17">
        <f t="shared" si="191"/>
        <v>836031.07000000007</v>
      </c>
      <c r="E26" s="17">
        <f t="shared" si="191"/>
        <v>265317.67</v>
      </c>
      <c r="F26" s="18">
        <f t="shared" si="101"/>
        <v>0.54085893798738005</v>
      </c>
      <c r="G26" s="18" t="str">
        <f t="shared" si="123"/>
        <v>св.200</v>
      </c>
      <c r="H26" s="10">
        <f t="shared" si="192"/>
        <v>1100900</v>
      </c>
      <c r="I26" s="14">
        <f t="shared" si="192"/>
        <v>453849.24</v>
      </c>
      <c r="J26" s="10">
        <f t="shared" si="192"/>
        <v>256795.6</v>
      </c>
      <c r="K26" s="18">
        <f t="shared" si="102"/>
        <v>0.41225292033790534</v>
      </c>
      <c r="L26" s="18">
        <f t="shared" si="125"/>
        <v>1.7673559827349066</v>
      </c>
      <c r="M26" s="23">
        <v>205000</v>
      </c>
      <c r="N26" s="23">
        <v>101048.55</v>
      </c>
      <c r="O26" s="23">
        <v>100582.69</v>
      </c>
      <c r="P26" s="18">
        <f t="shared" si="103"/>
        <v>0.492919756097561</v>
      </c>
      <c r="Q26" s="18">
        <f t="shared" si="126"/>
        <v>1.0046316120596894</v>
      </c>
      <c r="R26" s="23"/>
      <c r="S26" s="23"/>
      <c r="T26" s="23"/>
      <c r="U26" s="18" t="str">
        <f t="shared" si="104"/>
        <v xml:space="preserve"> </v>
      </c>
      <c r="V26" s="18" t="str">
        <f t="shared" si="193"/>
        <v xml:space="preserve"> </v>
      </c>
      <c r="W26" s="23"/>
      <c r="X26" s="23"/>
      <c r="Y26" s="23"/>
      <c r="Z26" s="18" t="str">
        <f t="shared" si="105"/>
        <v xml:space="preserve"> </v>
      </c>
      <c r="AA26" s="18" t="str">
        <f t="shared" si="128"/>
        <v xml:space="preserve"> </v>
      </c>
      <c r="AB26" s="23">
        <v>145000</v>
      </c>
      <c r="AC26" s="23">
        <v>29278.92</v>
      </c>
      <c r="AD26" s="23">
        <v>10473.02</v>
      </c>
      <c r="AE26" s="18">
        <f t="shared" si="106"/>
        <v>0.20192358620689654</v>
      </c>
      <c r="AF26" s="18" t="str">
        <f t="shared" si="129"/>
        <v>св.200</v>
      </c>
      <c r="AG26" s="23">
        <v>750000</v>
      </c>
      <c r="AH26" s="23">
        <v>323521.77</v>
      </c>
      <c r="AI26" s="23">
        <v>145529.89000000001</v>
      </c>
      <c r="AJ26" s="18">
        <f t="shared" si="107"/>
        <v>0.43136236</v>
      </c>
      <c r="AK26" s="18" t="str">
        <f t="shared" si="130"/>
        <v>св.200</v>
      </c>
      <c r="AL26" s="23">
        <v>900</v>
      </c>
      <c r="AM26" s="23"/>
      <c r="AN26" s="23">
        <v>210</v>
      </c>
      <c r="AO26" s="18" t="str">
        <f t="shared" si="179"/>
        <v xml:space="preserve"> </v>
      </c>
      <c r="AP26" s="18">
        <f t="shared" si="131"/>
        <v>0</v>
      </c>
      <c r="AQ26" s="6">
        <f t="shared" si="194"/>
        <v>444846.98</v>
      </c>
      <c r="AR26" s="6">
        <f t="shared" ref="AR26:AR29" si="198">AW26+BB26+BG26+BL26+BQ26+BV26+CA26+CF26+CZ26+DE26+DM26+CU26+DI26+DR26</f>
        <v>382181.83</v>
      </c>
      <c r="AS26" s="6">
        <f t="shared" ref="AS26:AS29" si="199">AX26+BC26+BH26+BM26+BR26+BW26+CB26+CG26+DA26+DF26+DN26+CV26+DJ26+DS26</f>
        <v>8522.07</v>
      </c>
      <c r="AT26" s="18">
        <f t="shared" si="109"/>
        <v>0.85913099825922168</v>
      </c>
      <c r="AU26" s="18" t="str">
        <f t="shared" si="132"/>
        <v>св.200</v>
      </c>
      <c r="AV26" s="23"/>
      <c r="AW26" s="23"/>
      <c r="AX26" s="23"/>
      <c r="AY26" s="18" t="str">
        <f t="shared" si="110"/>
        <v xml:space="preserve"> </v>
      </c>
      <c r="AZ26" s="18" t="str">
        <f t="shared" si="133"/>
        <v xml:space="preserve"> </v>
      </c>
      <c r="BA26" s="23">
        <v>10684</v>
      </c>
      <c r="BB26" s="23">
        <v>5320.4</v>
      </c>
      <c r="BC26" s="23">
        <v>8522.07</v>
      </c>
      <c r="BD26" s="18">
        <f t="shared" si="134"/>
        <v>0.49797828528640953</v>
      </c>
      <c r="BE26" s="18">
        <f t="shared" ref="BE26:BE31" si="200">IF(BC26=0," ",IF(BB26/BC26*100&gt;200,"св.200",BB26/BC26))</f>
        <v>0.62430841333150278</v>
      </c>
      <c r="BF26" s="23">
        <v>66000</v>
      </c>
      <c r="BG26" s="23">
        <v>31741.94</v>
      </c>
      <c r="BH26" s="23"/>
      <c r="BI26" s="18">
        <f t="shared" si="111"/>
        <v>0.48093848484848484</v>
      </c>
      <c r="BJ26" s="18" t="str">
        <f t="shared" si="136"/>
        <v xml:space="preserve"> </v>
      </c>
      <c r="BK26" s="23"/>
      <c r="BL26" s="23"/>
      <c r="BM26" s="23"/>
      <c r="BN26" s="18" t="str">
        <f t="shared" si="175"/>
        <v xml:space="preserve"> </v>
      </c>
      <c r="BO26" s="18" t="str">
        <f t="shared" si="137"/>
        <v xml:space="preserve"> </v>
      </c>
      <c r="BP26" s="23"/>
      <c r="BQ26" s="23"/>
      <c r="BR26" s="23"/>
      <c r="BS26" s="18" t="str">
        <f t="shared" si="112"/>
        <v xml:space="preserve"> </v>
      </c>
      <c r="BT26" s="18" t="str">
        <f t="shared" si="170"/>
        <v xml:space="preserve"> </v>
      </c>
      <c r="BU26" s="23">
        <v>18000</v>
      </c>
      <c r="BV26" s="23">
        <v>15519.49</v>
      </c>
      <c r="BW26" s="23"/>
      <c r="BX26" s="18">
        <f>IF(BV26&lt;=0," ",IF(BU26&lt;=0," ",IF(BV26/BU26*100&gt;200,"СВ.200",BV26/BU26)))</f>
        <v>0.86219388888888893</v>
      </c>
      <c r="BY26" s="18" t="str">
        <f t="shared" si="139"/>
        <v xml:space="preserve"> </v>
      </c>
      <c r="BZ26" s="23">
        <v>329600</v>
      </c>
      <c r="CA26" s="23">
        <v>329600</v>
      </c>
      <c r="CB26" s="23"/>
      <c r="CC26" s="18">
        <f t="shared" si="176"/>
        <v>1</v>
      </c>
      <c r="CD26" s="18" t="str">
        <f t="shared" si="140"/>
        <v xml:space="preserve"> </v>
      </c>
      <c r="CE26" s="17">
        <f t="shared" si="196"/>
        <v>0</v>
      </c>
      <c r="CF26" s="17">
        <f t="shared" si="197"/>
        <v>0</v>
      </c>
      <c r="CG26" s="17">
        <f t="shared" si="197"/>
        <v>0</v>
      </c>
      <c r="CH26" s="18" t="str">
        <f t="shared" si="141"/>
        <v xml:space="preserve"> </v>
      </c>
      <c r="CI26" s="18" t="str">
        <f t="shared" si="158"/>
        <v xml:space="preserve"> </v>
      </c>
      <c r="CJ26" s="23"/>
      <c r="CK26" s="23"/>
      <c r="CL26" s="23"/>
      <c r="CM26" s="18" t="str">
        <f t="shared" si="142"/>
        <v xml:space="preserve"> </v>
      </c>
      <c r="CN26" s="18" t="str">
        <f t="shared" si="143"/>
        <v xml:space="preserve"> </v>
      </c>
      <c r="CO26" s="23"/>
      <c r="CP26" s="23"/>
      <c r="CQ26" s="23"/>
      <c r="CR26" s="18" t="str">
        <f t="shared" si="144"/>
        <v xml:space="preserve"> </v>
      </c>
      <c r="CS26" s="18" t="str">
        <f t="shared" si="145"/>
        <v xml:space="preserve"> </v>
      </c>
      <c r="CT26" s="23"/>
      <c r="CU26" s="23"/>
      <c r="CV26" s="23"/>
      <c r="CW26" s="18" t="str">
        <f t="shared" si="146"/>
        <v xml:space="preserve"> </v>
      </c>
      <c r="CX26" s="18" t="str">
        <f t="shared" si="147"/>
        <v xml:space="preserve"> </v>
      </c>
      <c r="CY26" s="23"/>
      <c r="CZ26" s="23"/>
      <c r="DA26" s="23"/>
      <c r="DB26" s="18" t="str">
        <f t="shared" si="118"/>
        <v xml:space="preserve"> </v>
      </c>
      <c r="DC26" s="18" t="str">
        <f t="shared" si="148"/>
        <v xml:space="preserve"> </v>
      </c>
      <c r="DD26" s="23">
        <v>20562.98</v>
      </c>
      <c r="DE26" s="23">
        <v>20562.98</v>
      </c>
      <c r="DF26" s="23"/>
      <c r="DG26" s="18">
        <f t="shared" si="119"/>
        <v>1</v>
      </c>
      <c r="DH26" s="18" t="str">
        <f t="shared" si="149"/>
        <v xml:space="preserve"> </v>
      </c>
      <c r="DI26" s="23">
        <v>-20562.98</v>
      </c>
      <c r="DJ26" s="23"/>
      <c r="DK26" s="18"/>
      <c r="DL26" s="23"/>
      <c r="DM26" s="23"/>
      <c r="DN26" s="23"/>
      <c r="DO26" s="18" t="str">
        <f t="shared" si="120"/>
        <v xml:space="preserve"> </v>
      </c>
      <c r="DP26" s="18" t="str">
        <f t="shared" si="151"/>
        <v xml:space="preserve"> </v>
      </c>
      <c r="DQ26" s="23"/>
      <c r="DR26" s="23"/>
      <c r="DS26" s="23"/>
      <c r="DT26" s="18" t="str">
        <f t="shared" si="121"/>
        <v xml:space="preserve"> </v>
      </c>
      <c r="DU26" s="18" t="str">
        <f t="shared" si="152"/>
        <v xml:space="preserve"> </v>
      </c>
    </row>
    <row r="27" spans="1:125" s="39" customFormat="1" ht="15.75" customHeight="1" outlineLevel="1" x14ac:dyDescent="0.25">
      <c r="A27" s="11">
        <v>18</v>
      </c>
      <c r="B27" s="5" t="s">
        <v>38</v>
      </c>
      <c r="C27" s="17">
        <f>H27+AQ27</f>
        <v>422000</v>
      </c>
      <c r="D27" s="17">
        <f t="shared" si="191"/>
        <v>78183.83</v>
      </c>
      <c r="E27" s="17">
        <f t="shared" si="191"/>
        <v>94484.99</v>
      </c>
      <c r="F27" s="18">
        <f t="shared" si="101"/>
        <v>0.18526973933649291</v>
      </c>
      <c r="G27" s="18">
        <f t="shared" si="123"/>
        <v>0.82747354897322845</v>
      </c>
      <c r="H27" s="10">
        <f t="shared" si="192"/>
        <v>421500</v>
      </c>
      <c r="I27" s="14">
        <f t="shared" si="192"/>
        <v>78058.850000000006</v>
      </c>
      <c r="J27" s="10">
        <f t="shared" si="192"/>
        <v>94235.03</v>
      </c>
      <c r="K27" s="18">
        <f t="shared" si="102"/>
        <v>0.18519300118623963</v>
      </c>
      <c r="L27" s="18">
        <f t="shared" si="125"/>
        <v>0.82834217806265897</v>
      </c>
      <c r="M27" s="23">
        <v>67500</v>
      </c>
      <c r="N27" s="23">
        <v>29110.25</v>
      </c>
      <c r="O27" s="23">
        <v>20498.560000000001</v>
      </c>
      <c r="P27" s="18">
        <f t="shared" si="103"/>
        <v>0.43126296296296296</v>
      </c>
      <c r="Q27" s="18">
        <f t="shared" si="126"/>
        <v>1.4201119493271721</v>
      </c>
      <c r="R27" s="23"/>
      <c r="S27" s="23"/>
      <c r="T27" s="23"/>
      <c r="U27" s="18" t="str">
        <f t="shared" si="104"/>
        <v xml:space="preserve"> </v>
      </c>
      <c r="V27" s="18" t="str">
        <f t="shared" si="193"/>
        <v xml:space="preserve"> </v>
      </c>
      <c r="W27" s="23"/>
      <c r="X27" s="23"/>
      <c r="Y27" s="23"/>
      <c r="Z27" s="18" t="str">
        <f t="shared" si="105"/>
        <v xml:space="preserve"> </v>
      </c>
      <c r="AA27" s="18" t="str">
        <f t="shared" si="128"/>
        <v xml:space="preserve"> </v>
      </c>
      <c r="AB27" s="23">
        <v>13000</v>
      </c>
      <c r="AC27" s="23">
        <v>1011.99</v>
      </c>
      <c r="AD27" s="23">
        <v>1271.82</v>
      </c>
      <c r="AE27" s="18">
        <f t="shared" si="106"/>
        <v>7.7845384615384622E-2</v>
      </c>
      <c r="AF27" s="18">
        <f>IF(AC27&lt;=0," ",IF(AC27/AD27*100&gt;200,"св.200",AC27/AD27))</f>
        <v>0.79570222201254903</v>
      </c>
      <c r="AG27" s="23">
        <v>340000</v>
      </c>
      <c r="AH27" s="23">
        <v>46436.61</v>
      </c>
      <c r="AI27" s="23">
        <v>72154.649999999994</v>
      </c>
      <c r="AJ27" s="18">
        <f t="shared" si="107"/>
        <v>0.13657826470588236</v>
      </c>
      <c r="AK27" s="18">
        <f t="shared" si="130"/>
        <v>0.64357058069022588</v>
      </c>
      <c r="AL27" s="23">
        <v>1000</v>
      </c>
      <c r="AM27" s="23">
        <v>1500</v>
      </c>
      <c r="AN27" s="23">
        <v>310</v>
      </c>
      <c r="AO27" s="18">
        <f t="shared" si="179"/>
        <v>1.5</v>
      </c>
      <c r="AP27" s="18" t="str">
        <f t="shared" si="131"/>
        <v>св.200</v>
      </c>
      <c r="AQ27" s="6">
        <f t="shared" si="194"/>
        <v>500</v>
      </c>
      <c r="AR27" s="6">
        <f t="shared" si="198"/>
        <v>124.98</v>
      </c>
      <c r="AS27" s="6">
        <f t="shared" si="199"/>
        <v>249.96</v>
      </c>
      <c r="AT27" s="18">
        <f t="shared" si="109"/>
        <v>0.24996000000000002</v>
      </c>
      <c r="AU27" s="18">
        <f t="shared" si="132"/>
        <v>0.5</v>
      </c>
      <c r="AV27" s="23"/>
      <c r="AW27" s="23"/>
      <c r="AX27" s="23"/>
      <c r="AY27" s="18" t="str">
        <f t="shared" si="110"/>
        <v xml:space="preserve"> </v>
      </c>
      <c r="AZ27" s="18" t="str">
        <f t="shared" si="133"/>
        <v xml:space="preserve"> </v>
      </c>
      <c r="BA27" s="23"/>
      <c r="BB27" s="23"/>
      <c r="BC27" s="23"/>
      <c r="BD27" s="18" t="str">
        <f t="shared" ref="BD27:BD29" si="201">IF(BB27&lt;=0," ",IF(BA27&lt;=0," ",IF(BB27/BA27*100&gt;200,"СВ.200",BB27/BA27)))</f>
        <v xml:space="preserve"> </v>
      </c>
      <c r="BE27" s="18" t="str">
        <f t="shared" ref="BE27:BE29" si="202">IF(BC27=0," ",IF(BB27/BC27*100&gt;200,"св.200",BB27/BC27))</f>
        <v xml:space="preserve"> </v>
      </c>
      <c r="BF27" s="23"/>
      <c r="BG27" s="23"/>
      <c r="BH27" s="23"/>
      <c r="BI27" s="18" t="str">
        <f t="shared" si="111"/>
        <v xml:space="preserve"> </v>
      </c>
      <c r="BJ27" s="18" t="str">
        <f t="shared" si="136"/>
        <v xml:space="preserve"> </v>
      </c>
      <c r="BK27" s="23"/>
      <c r="BL27" s="23"/>
      <c r="BM27" s="23"/>
      <c r="BN27" s="18" t="str">
        <f t="shared" si="175"/>
        <v xml:space="preserve"> </v>
      </c>
      <c r="BO27" s="18" t="str">
        <f t="shared" si="137"/>
        <v xml:space="preserve"> </v>
      </c>
      <c r="BP27" s="23"/>
      <c r="BQ27" s="23"/>
      <c r="BR27" s="23"/>
      <c r="BS27" s="18" t="str">
        <f t="shared" si="112"/>
        <v xml:space="preserve"> </v>
      </c>
      <c r="BT27" s="18" t="str">
        <f t="shared" si="170"/>
        <v xml:space="preserve"> </v>
      </c>
      <c r="BU27" s="23">
        <v>500</v>
      </c>
      <c r="BV27" s="23">
        <v>124.98</v>
      </c>
      <c r="BW27" s="23">
        <v>249.96</v>
      </c>
      <c r="BX27" s="18">
        <f>IF(BV27&lt;=0," ",IF(BU27&lt;=0," ",IF(BV27/BU27*100&gt;200,"СВ.200",BV27/BU27)))</f>
        <v>0.24996000000000002</v>
      </c>
      <c r="BY27" s="18">
        <f t="shared" si="139"/>
        <v>0.5</v>
      </c>
      <c r="BZ27" s="23"/>
      <c r="CA27" s="23"/>
      <c r="CB27" s="23"/>
      <c r="CC27" s="18" t="str">
        <f t="shared" si="176"/>
        <v xml:space="preserve"> </v>
      </c>
      <c r="CD27" s="18" t="str">
        <f t="shared" si="140"/>
        <v xml:space="preserve"> </v>
      </c>
      <c r="CE27" s="17">
        <f t="shared" si="196"/>
        <v>0</v>
      </c>
      <c r="CF27" s="17">
        <f t="shared" si="197"/>
        <v>0</v>
      </c>
      <c r="CG27" s="17">
        <f t="shared" si="197"/>
        <v>0</v>
      </c>
      <c r="CH27" s="18" t="str">
        <f t="shared" si="141"/>
        <v xml:space="preserve"> </v>
      </c>
      <c r="CI27" s="18" t="str">
        <f t="shared" si="158"/>
        <v xml:space="preserve"> </v>
      </c>
      <c r="CJ27" s="23"/>
      <c r="CK27" s="23"/>
      <c r="CL27" s="23"/>
      <c r="CM27" s="18" t="str">
        <f t="shared" si="142"/>
        <v xml:space="preserve"> </v>
      </c>
      <c r="CN27" s="18" t="str">
        <f t="shared" si="143"/>
        <v xml:space="preserve"> </v>
      </c>
      <c r="CO27" s="23"/>
      <c r="CP27" s="23"/>
      <c r="CQ27" s="23"/>
      <c r="CR27" s="18" t="str">
        <f t="shared" si="144"/>
        <v xml:space="preserve"> </v>
      </c>
      <c r="CS27" s="18" t="str">
        <f t="shared" si="145"/>
        <v xml:space="preserve"> </v>
      </c>
      <c r="CT27" s="23"/>
      <c r="CU27" s="23"/>
      <c r="CV27" s="23"/>
      <c r="CW27" s="18" t="str">
        <f t="shared" si="146"/>
        <v xml:space="preserve"> </v>
      </c>
      <c r="CX27" s="18" t="str">
        <f t="shared" si="147"/>
        <v xml:space="preserve"> </v>
      </c>
      <c r="CY27" s="23"/>
      <c r="CZ27" s="23"/>
      <c r="DA27" s="23"/>
      <c r="DB27" s="18" t="str">
        <f t="shared" si="118"/>
        <v xml:space="preserve"> </v>
      </c>
      <c r="DC27" s="18" t="str">
        <f t="shared" si="148"/>
        <v xml:space="preserve"> </v>
      </c>
      <c r="DD27" s="23"/>
      <c r="DE27" s="23"/>
      <c r="DF27" s="23"/>
      <c r="DG27" s="18" t="str">
        <f t="shared" si="119"/>
        <v xml:space="preserve"> </v>
      </c>
      <c r="DH27" s="18" t="str">
        <f t="shared" si="149"/>
        <v xml:space="preserve"> </v>
      </c>
      <c r="DI27" s="23"/>
      <c r="DJ27" s="23"/>
      <c r="DK27" s="18"/>
      <c r="DL27" s="23"/>
      <c r="DM27" s="23"/>
      <c r="DN27" s="23"/>
      <c r="DO27" s="18" t="str">
        <f t="shared" si="120"/>
        <v xml:space="preserve"> </v>
      </c>
      <c r="DP27" s="18" t="str">
        <f>IF(DM27=0," ",IF(DM27/DN27*100&gt;200,"св.200",DM27/DN27))</f>
        <v xml:space="preserve"> </v>
      </c>
      <c r="DQ27" s="23"/>
      <c r="DR27" s="23"/>
      <c r="DS27" s="23"/>
      <c r="DT27" s="18" t="str">
        <f t="shared" si="121"/>
        <v xml:space="preserve"> </v>
      </c>
      <c r="DU27" s="18" t="str">
        <f>IF(DR27=0," ",IF(DR27/DS27*100&gt;200,"св.200",DR27/DS27))</f>
        <v xml:space="preserve"> </v>
      </c>
    </row>
    <row r="28" spans="1:125" s="39" customFormat="1" ht="16.5" customHeight="1" outlineLevel="1" x14ac:dyDescent="0.25">
      <c r="A28" s="11">
        <v>19</v>
      </c>
      <c r="B28" s="5" t="s">
        <v>108</v>
      </c>
      <c r="C28" s="17">
        <f>H28+AQ28</f>
        <v>1887319.45</v>
      </c>
      <c r="D28" s="17">
        <f t="shared" si="191"/>
        <v>659664.26</v>
      </c>
      <c r="E28" s="17">
        <f t="shared" si="191"/>
        <v>405948.34</v>
      </c>
      <c r="F28" s="18">
        <f t="shared" si="101"/>
        <v>0.34952443265500177</v>
      </c>
      <c r="G28" s="18">
        <f t="shared" si="123"/>
        <v>1.624995584413524</v>
      </c>
      <c r="H28" s="10">
        <f t="shared" si="192"/>
        <v>1723100</v>
      </c>
      <c r="I28" s="14">
        <f t="shared" si="192"/>
        <v>648030.25</v>
      </c>
      <c r="J28" s="10">
        <f t="shared" si="192"/>
        <v>403163.34</v>
      </c>
      <c r="K28" s="18">
        <f t="shared" si="102"/>
        <v>0.37608394753641694</v>
      </c>
      <c r="L28" s="18">
        <f t="shared" si="125"/>
        <v>1.607364027691605</v>
      </c>
      <c r="M28" s="23">
        <v>261100</v>
      </c>
      <c r="N28" s="23">
        <v>150647.35999999999</v>
      </c>
      <c r="O28" s="23">
        <v>116572.96</v>
      </c>
      <c r="P28" s="18">
        <f t="shared" si="103"/>
        <v>0.57697188816545375</v>
      </c>
      <c r="Q28" s="18">
        <f t="shared" si="126"/>
        <v>1.2923010619272255</v>
      </c>
      <c r="R28" s="23"/>
      <c r="S28" s="23"/>
      <c r="T28" s="23"/>
      <c r="U28" s="18" t="str">
        <f>IF(S28&lt;=0," ",IF(R28&lt;=0," ",IF(S28/R28*100&gt;200,"СВ.200",S28/R28)))</f>
        <v xml:space="preserve"> </v>
      </c>
      <c r="V28" s="18" t="str">
        <f t="shared" si="193"/>
        <v xml:space="preserve"> </v>
      </c>
      <c r="W28" s="23"/>
      <c r="X28" s="23">
        <v>109.11</v>
      </c>
      <c r="Y28" s="23"/>
      <c r="Z28" s="18" t="str">
        <f t="shared" si="105"/>
        <v xml:space="preserve"> </v>
      </c>
      <c r="AA28" s="18" t="str">
        <f t="shared" si="128"/>
        <v xml:space="preserve"> </v>
      </c>
      <c r="AB28" s="23">
        <v>110000</v>
      </c>
      <c r="AC28" s="23">
        <v>8243.73</v>
      </c>
      <c r="AD28" s="23">
        <v>5135.3100000000004</v>
      </c>
      <c r="AE28" s="18">
        <f t="shared" si="106"/>
        <v>7.4942999999999996E-2</v>
      </c>
      <c r="AF28" s="18">
        <f t="shared" si="129"/>
        <v>1.6053032825671671</v>
      </c>
      <c r="AG28" s="23">
        <v>1350000</v>
      </c>
      <c r="AH28" s="23">
        <v>488335.05</v>
      </c>
      <c r="AI28" s="23">
        <v>280555.07</v>
      </c>
      <c r="AJ28" s="18">
        <f t="shared" si="107"/>
        <v>0.36172966666666667</v>
      </c>
      <c r="AK28" s="18">
        <f t="shared" si="130"/>
        <v>1.7406031906677002</v>
      </c>
      <c r="AL28" s="23">
        <v>2000</v>
      </c>
      <c r="AM28" s="23">
        <v>695</v>
      </c>
      <c r="AN28" s="23">
        <v>900</v>
      </c>
      <c r="AO28" s="18">
        <f t="shared" si="179"/>
        <v>0.34749999999999998</v>
      </c>
      <c r="AP28" s="18">
        <f t="shared" si="131"/>
        <v>0.77222222222222225</v>
      </c>
      <c r="AQ28" s="6">
        <f t="shared" si="194"/>
        <v>164219.45000000001</v>
      </c>
      <c r="AR28" s="6">
        <f t="shared" si="198"/>
        <v>11634.01</v>
      </c>
      <c r="AS28" s="6">
        <f t="shared" si="199"/>
        <v>2785</v>
      </c>
      <c r="AT28" s="18">
        <f t="shared" si="109"/>
        <v>7.0844287933006719E-2</v>
      </c>
      <c r="AU28" s="18" t="str">
        <f t="shared" si="132"/>
        <v>св.200</v>
      </c>
      <c r="AV28" s="23"/>
      <c r="AW28" s="23"/>
      <c r="AX28" s="23"/>
      <c r="AY28" s="18" t="str">
        <f t="shared" si="110"/>
        <v xml:space="preserve"> </v>
      </c>
      <c r="AZ28" s="18" t="str">
        <f t="shared" si="133"/>
        <v xml:space="preserve"> </v>
      </c>
      <c r="BA28" s="23">
        <v>102106</v>
      </c>
      <c r="BB28" s="23">
        <v>1610.31</v>
      </c>
      <c r="BC28" s="23"/>
      <c r="BD28" s="18">
        <f t="shared" si="201"/>
        <v>1.5770963508510764E-2</v>
      </c>
      <c r="BE28" s="18" t="str">
        <f t="shared" si="202"/>
        <v xml:space="preserve"> </v>
      </c>
      <c r="BF28" s="23">
        <v>6684</v>
      </c>
      <c r="BG28" s="23">
        <v>2228</v>
      </c>
      <c r="BH28" s="23">
        <v>2785</v>
      </c>
      <c r="BI28" s="18">
        <f t="shared" si="111"/>
        <v>0.33333333333333331</v>
      </c>
      <c r="BJ28" s="18">
        <f t="shared" si="136"/>
        <v>0.8</v>
      </c>
      <c r="BK28" s="23"/>
      <c r="BL28" s="23"/>
      <c r="BM28" s="23"/>
      <c r="BN28" s="18" t="str">
        <f t="shared" si="175"/>
        <v xml:space="preserve"> </v>
      </c>
      <c r="BO28" s="18" t="str">
        <f t="shared" si="137"/>
        <v xml:space="preserve"> </v>
      </c>
      <c r="BP28" s="23"/>
      <c r="BQ28" s="23"/>
      <c r="BR28" s="23"/>
      <c r="BS28" s="18" t="str">
        <f t="shared" si="112"/>
        <v xml:space="preserve"> </v>
      </c>
      <c r="BT28" s="18" t="str">
        <f t="shared" si="170"/>
        <v xml:space="preserve"> </v>
      </c>
      <c r="BU28" s="23">
        <v>47000</v>
      </c>
      <c r="BV28" s="23"/>
      <c r="BW28" s="23"/>
      <c r="BX28" s="18" t="str">
        <f>IF(BV28&lt;=0," ",IF(BU28&lt;=0," ",IF(BV28/BU28*100&gt;200,"СВ.200",BV28/BU28)))</f>
        <v xml:space="preserve"> </v>
      </c>
      <c r="BY28" s="18" t="str">
        <f t="shared" si="139"/>
        <v xml:space="preserve"> </v>
      </c>
      <c r="BZ28" s="23"/>
      <c r="CA28" s="23"/>
      <c r="CB28" s="23"/>
      <c r="CC28" s="18" t="str">
        <f t="shared" si="176"/>
        <v xml:space="preserve"> </v>
      </c>
      <c r="CD28" s="18" t="str">
        <f t="shared" si="140"/>
        <v xml:space="preserve"> </v>
      </c>
      <c r="CE28" s="17">
        <f t="shared" si="196"/>
        <v>0</v>
      </c>
      <c r="CF28" s="17">
        <f t="shared" si="197"/>
        <v>0</v>
      </c>
      <c r="CG28" s="17">
        <f t="shared" si="197"/>
        <v>0</v>
      </c>
      <c r="CH28" s="18" t="str">
        <f t="shared" si="141"/>
        <v xml:space="preserve"> </v>
      </c>
      <c r="CI28" s="18" t="str">
        <f t="shared" si="158"/>
        <v xml:space="preserve"> </v>
      </c>
      <c r="CJ28" s="23"/>
      <c r="CK28" s="23"/>
      <c r="CL28" s="23"/>
      <c r="CM28" s="18" t="str">
        <f t="shared" si="142"/>
        <v xml:space="preserve"> </v>
      </c>
      <c r="CN28" s="18" t="str">
        <f t="shared" si="143"/>
        <v xml:space="preserve"> </v>
      </c>
      <c r="CO28" s="23"/>
      <c r="CP28" s="23"/>
      <c r="CQ28" s="23"/>
      <c r="CR28" s="18" t="str">
        <f t="shared" si="144"/>
        <v xml:space="preserve"> </v>
      </c>
      <c r="CS28" s="18" t="str">
        <f t="shared" si="145"/>
        <v xml:space="preserve"> </v>
      </c>
      <c r="CT28" s="23"/>
      <c r="CU28" s="23"/>
      <c r="CV28" s="23"/>
      <c r="CW28" s="18" t="str">
        <f t="shared" si="146"/>
        <v xml:space="preserve"> </v>
      </c>
      <c r="CX28" s="18" t="str">
        <f t="shared" si="147"/>
        <v xml:space="preserve"> </v>
      </c>
      <c r="CY28" s="23"/>
      <c r="CZ28" s="23"/>
      <c r="DA28" s="23"/>
      <c r="DB28" s="18" t="str">
        <f t="shared" si="118"/>
        <v xml:space="preserve"> </v>
      </c>
      <c r="DC28" s="18" t="str">
        <f t="shared" si="148"/>
        <v xml:space="preserve"> </v>
      </c>
      <c r="DD28" s="23"/>
      <c r="DE28" s="23"/>
      <c r="DF28" s="23"/>
      <c r="DG28" s="18" t="str">
        <f t="shared" si="119"/>
        <v xml:space="preserve"> </v>
      </c>
      <c r="DH28" s="18" t="str">
        <f t="shared" si="149"/>
        <v xml:space="preserve"> </v>
      </c>
      <c r="DI28" s="23">
        <v>7795.7</v>
      </c>
      <c r="DJ28" s="23"/>
      <c r="DK28" s="18"/>
      <c r="DL28" s="23"/>
      <c r="DM28" s="23"/>
      <c r="DN28" s="23"/>
      <c r="DO28" s="18" t="str">
        <f t="shared" si="120"/>
        <v xml:space="preserve"> </v>
      </c>
      <c r="DP28" s="18" t="str">
        <f t="shared" si="151"/>
        <v xml:space="preserve"> </v>
      </c>
      <c r="DQ28" s="23">
        <v>8429.4500000000007</v>
      </c>
      <c r="DR28" s="23"/>
      <c r="DS28" s="23"/>
      <c r="DT28" s="18" t="str">
        <f t="shared" si="121"/>
        <v xml:space="preserve"> </v>
      </c>
      <c r="DU28" s="18" t="str">
        <f t="shared" ref="DU28:DU55" si="203">IF(DS28=0," ",IF(DR28/DS28*100&gt;200,"св.200",DR28/DS28))</f>
        <v xml:space="preserve"> </v>
      </c>
    </row>
    <row r="29" spans="1:125" s="39" customFormat="1" ht="15.75" customHeight="1" outlineLevel="1" x14ac:dyDescent="0.25">
      <c r="A29" s="11">
        <v>20</v>
      </c>
      <c r="B29" s="5" t="s">
        <v>86</v>
      </c>
      <c r="C29" s="17">
        <f>H29+AQ29</f>
        <v>2046550</v>
      </c>
      <c r="D29" s="17">
        <f t="shared" si="191"/>
        <v>726393.75</v>
      </c>
      <c r="E29" s="17">
        <f t="shared" si="191"/>
        <v>756787.9800000001</v>
      </c>
      <c r="F29" s="18">
        <f t="shared" si="101"/>
        <v>0.35493574552295326</v>
      </c>
      <c r="G29" s="18">
        <f t="shared" si="123"/>
        <v>0.95983785313292092</v>
      </c>
      <c r="H29" s="10">
        <f t="shared" si="192"/>
        <v>2039550</v>
      </c>
      <c r="I29" s="14">
        <f t="shared" si="192"/>
        <v>712193.75</v>
      </c>
      <c r="J29" s="10">
        <f t="shared" si="192"/>
        <v>753487.9800000001</v>
      </c>
      <c r="K29" s="18">
        <f t="shared" si="102"/>
        <v>0.34919161089456008</v>
      </c>
      <c r="L29" s="18">
        <f t="shared" si="125"/>
        <v>0.94519590080255811</v>
      </c>
      <c r="M29" s="23">
        <v>104250</v>
      </c>
      <c r="N29" s="23">
        <v>41310.339999999997</v>
      </c>
      <c r="O29" s="23">
        <v>46668.24</v>
      </c>
      <c r="P29" s="18">
        <f t="shared" si="103"/>
        <v>0.39626225419664263</v>
      </c>
      <c r="Q29" s="18">
        <f t="shared" si="126"/>
        <v>0.88519172782174771</v>
      </c>
      <c r="R29" s="23"/>
      <c r="S29" s="23"/>
      <c r="T29" s="23"/>
      <c r="U29" s="18" t="str">
        <f t="shared" si="104"/>
        <v xml:space="preserve"> </v>
      </c>
      <c r="V29" s="18" t="str">
        <f t="shared" si="193"/>
        <v xml:space="preserve"> </v>
      </c>
      <c r="W29" s="23"/>
      <c r="X29" s="23"/>
      <c r="Y29" s="23"/>
      <c r="Z29" s="18" t="str">
        <f t="shared" si="105"/>
        <v xml:space="preserve"> </v>
      </c>
      <c r="AA29" s="18" t="str">
        <f t="shared" si="128"/>
        <v xml:space="preserve"> </v>
      </c>
      <c r="AB29" s="23">
        <v>160000</v>
      </c>
      <c r="AC29" s="23">
        <v>23117.03</v>
      </c>
      <c r="AD29" s="23">
        <v>27649.93</v>
      </c>
      <c r="AE29" s="18">
        <f t="shared" si="106"/>
        <v>0.1444814375</v>
      </c>
      <c r="AF29" s="18">
        <f t="shared" si="129"/>
        <v>0.83606106778570499</v>
      </c>
      <c r="AG29" s="23">
        <v>1775000</v>
      </c>
      <c r="AH29" s="23">
        <v>647466.38</v>
      </c>
      <c r="AI29" s="23">
        <v>679169.81</v>
      </c>
      <c r="AJ29" s="18">
        <f t="shared" si="107"/>
        <v>0.36476979154929579</v>
      </c>
      <c r="AK29" s="18">
        <f t="shared" si="130"/>
        <v>0.95332031911135739</v>
      </c>
      <c r="AL29" s="23">
        <v>300</v>
      </c>
      <c r="AM29" s="23">
        <v>300</v>
      </c>
      <c r="AN29" s="23"/>
      <c r="AO29" s="18">
        <f t="shared" si="179"/>
        <v>1</v>
      </c>
      <c r="AP29" s="18" t="str">
        <f t="shared" si="131"/>
        <v xml:space="preserve"> </v>
      </c>
      <c r="AQ29" s="6">
        <f t="shared" si="194"/>
        <v>7000</v>
      </c>
      <c r="AR29" s="6">
        <f t="shared" si="198"/>
        <v>14200</v>
      </c>
      <c r="AS29" s="6">
        <f t="shared" si="199"/>
        <v>3300</v>
      </c>
      <c r="AT29" s="18" t="str">
        <f t="shared" si="109"/>
        <v>СВ.200</v>
      </c>
      <c r="AU29" s="18" t="str">
        <f t="shared" si="132"/>
        <v>св.200</v>
      </c>
      <c r="AV29" s="23"/>
      <c r="AW29" s="23"/>
      <c r="AX29" s="23"/>
      <c r="AY29" s="18" t="str">
        <f t="shared" si="110"/>
        <v xml:space="preserve"> </v>
      </c>
      <c r="AZ29" s="18" t="str">
        <f t="shared" si="133"/>
        <v xml:space="preserve"> </v>
      </c>
      <c r="BA29" s="23"/>
      <c r="BB29" s="23"/>
      <c r="BC29" s="23"/>
      <c r="BD29" s="18" t="str">
        <f t="shared" si="201"/>
        <v xml:space="preserve"> </v>
      </c>
      <c r="BE29" s="18" t="str">
        <f t="shared" si="202"/>
        <v xml:space="preserve"> </v>
      </c>
      <c r="BF29" s="23"/>
      <c r="BG29" s="23"/>
      <c r="BH29" s="23"/>
      <c r="BI29" s="18" t="str">
        <f t="shared" si="111"/>
        <v xml:space="preserve"> </v>
      </c>
      <c r="BJ29" s="18" t="str">
        <f t="shared" si="136"/>
        <v xml:space="preserve"> </v>
      </c>
      <c r="BK29" s="23"/>
      <c r="BL29" s="23"/>
      <c r="BM29" s="23"/>
      <c r="BN29" s="18" t="str">
        <f t="shared" si="175"/>
        <v xml:space="preserve"> </v>
      </c>
      <c r="BO29" s="18" t="str">
        <f t="shared" si="137"/>
        <v xml:space="preserve"> </v>
      </c>
      <c r="BP29" s="23"/>
      <c r="BQ29" s="23"/>
      <c r="BR29" s="23"/>
      <c r="BS29" s="18" t="str">
        <f t="shared" si="112"/>
        <v xml:space="preserve"> </v>
      </c>
      <c r="BT29" s="18" t="str">
        <f t="shared" si="170"/>
        <v xml:space="preserve"> </v>
      </c>
      <c r="BU29" s="23">
        <v>1000</v>
      </c>
      <c r="BV29" s="23">
        <v>11200</v>
      </c>
      <c r="BW29" s="23"/>
      <c r="BX29" s="18" t="str">
        <f>IF(BV29&lt;=0," ",IF(BU29&lt;=0," ",IF(BV29/BU29*100&gt;200,"СВ.200",BV29/BU29)))</f>
        <v>СВ.200</v>
      </c>
      <c r="BY29" s="18" t="str">
        <f t="shared" si="139"/>
        <v xml:space="preserve"> </v>
      </c>
      <c r="BZ29" s="23"/>
      <c r="CA29" s="23"/>
      <c r="CB29" s="23"/>
      <c r="CC29" s="18" t="str">
        <f t="shared" si="176"/>
        <v xml:space="preserve"> </v>
      </c>
      <c r="CD29" s="18" t="str">
        <f t="shared" si="140"/>
        <v xml:space="preserve"> </v>
      </c>
      <c r="CE29" s="17">
        <f t="shared" si="196"/>
        <v>0</v>
      </c>
      <c r="CF29" s="17">
        <f t="shared" si="197"/>
        <v>0</v>
      </c>
      <c r="CG29" s="17">
        <f t="shared" si="197"/>
        <v>0</v>
      </c>
      <c r="CH29" s="18" t="str">
        <f t="shared" si="141"/>
        <v xml:space="preserve"> </v>
      </c>
      <c r="CI29" s="18" t="str">
        <f t="shared" si="158"/>
        <v xml:space="preserve"> </v>
      </c>
      <c r="CJ29" s="23"/>
      <c r="CK29" s="23"/>
      <c r="CL29" s="23"/>
      <c r="CM29" s="18" t="str">
        <f t="shared" si="142"/>
        <v xml:space="preserve"> </v>
      </c>
      <c r="CN29" s="18" t="str">
        <f t="shared" si="143"/>
        <v xml:space="preserve"> </v>
      </c>
      <c r="CO29" s="23"/>
      <c r="CP29" s="23"/>
      <c r="CQ29" s="23"/>
      <c r="CR29" s="18" t="str">
        <f t="shared" si="144"/>
        <v xml:space="preserve"> </v>
      </c>
      <c r="CS29" s="18" t="str">
        <f t="shared" si="145"/>
        <v xml:space="preserve"> </v>
      </c>
      <c r="CT29" s="23"/>
      <c r="CU29" s="23"/>
      <c r="CV29" s="23"/>
      <c r="CW29" s="18" t="str">
        <f t="shared" si="146"/>
        <v xml:space="preserve"> </v>
      </c>
      <c r="CX29" s="18" t="str">
        <f t="shared" si="147"/>
        <v xml:space="preserve"> </v>
      </c>
      <c r="CY29" s="23"/>
      <c r="CZ29" s="23"/>
      <c r="DA29" s="23"/>
      <c r="DB29" s="18" t="str">
        <f t="shared" si="118"/>
        <v xml:space="preserve"> </v>
      </c>
      <c r="DC29" s="18" t="str">
        <f t="shared" si="148"/>
        <v xml:space="preserve"> </v>
      </c>
      <c r="DD29" s="23">
        <v>6000</v>
      </c>
      <c r="DE29" s="23">
        <v>3500</v>
      </c>
      <c r="DF29" s="23">
        <v>3300</v>
      </c>
      <c r="DG29" s="18">
        <f t="shared" si="119"/>
        <v>0.58333333333333337</v>
      </c>
      <c r="DH29" s="18">
        <f t="shared" si="149"/>
        <v>1.0606060606060606</v>
      </c>
      <c r="DI29" s="23">
        <v>-500</v>
      </c>
      <c r="DJ29" s="23"/>
      <c r="DK29" s="18"/>
      <c r="DL29" s="23"/>
      <c r="DM29" s="23"/>
      <c r="DN29" s="23"/>
      <c r="DO29" s="18" t="str">
        <f t="shared" si="120"/>
        <v xml:space="preserve"> </v>
      </c>
      <c r="DP29" s="18" t="str">
        <f t="shared" si="151"/>
        <v xml:space="preserve"> </v>
      </c>
      <c r="DQ29" s="23"/>
      <c r="DR29" s="23"/>
      <c r="DS29" s="23"/>
      <c r="DT29" s="18" t="str">
        <f t="shared" si="121"/>
        <v xml:space="preserve"> </v>
      </c>
      <c r="DU29" s="18" t="str">
        <f t="shared" si="203"/>
        <v xml:space="preserve"> </v>
      </c>
    </row>
    <row r="30" spans="1:125" s="38" customFormat="1" ht="32.1" customHeight="1" x14ac:dyDescent="0.25">
      <c r="A30" s="12"/>
      <c r="B30" s="4" t="s">
        <v>125</v>
      </c>
      <c r="C30" s="20">
        <f>SUM(C31:C41)</f>
        <v>95609850</v>
      </c>
      <c r="D30" s="20">
        <f>SUM(D31:D41)</f>
        <v>39157671.889999993</v>
      </c>
      <c r="E30" s="20">
        <f>SUM(E31:E41)</f>
        <v>35749926.819999993</v>
      </c>
      <c r="F30" s="16">
        <f t="shared" si="101"/>
        <v>0.40955688027959453</v>
      </c>
      <c r="G30" s="16">
        <f t="shared" si="123"/>
        <v>1.0953217355425064</v>
      </c>
      <c r="H30" s="15">
        <f t="shared" ref="H30" si="204">SUM(H31:H41)</f>
        <v>91494650</v>
      </c>
      <c r="I30" s="29">
        <f>SUM(I31:I41)</f>
        <v>36158222.900000006</v>
      </c>
      <c r="J30" s="15">
        <f>SUM(J31:J41)</f>
        <v>33105349.749999996</v>
      </c>
      <c r="K30" s="16">
        <f t="shared" si="102"/>
        <v>0.39519494199934102</v>
      </c>
      <c r="L30" s="16">
        <f t="shared" si="125"/>
        <v>1.0922169127664936</v>
      </c>
      <c r="M30" s="15">
        <f>SUM(M31:M41)</f>
        <v>26882250</v>
      </c>
      <c r="N30" s="15">
        <f>SUM(N31:N41)</f>
        <v>14068868.4</v>
      </c>
      <c r="O30" s="15">
        <f>SUM(O31:O41)</f>
        <v>12880121.959999999</v>
      </c>
      <c r="P30" s="16">
        <f t="shared" si="103"/>
        <v>0.52335159445358925</v>
      </c>
      <c r="Q30" s="16">
        <f t="shared" si="126"/>
        <v>1.0922931043426238</v>
      </c>
      <c r="R30" s="15">
        <f>SUM(R31:R41)</f>
        <v>0</v>
      </c>
      <c r="S30" s="15">
        <f>SUM(S31:S41)</f>
        <v>0</v>
      </c>
      <c r="T30" s="15">
        <f>SUM(T31:T41)</f>
        <v>0</v>
      </c>
      <c r="U30" s="16" t="str">
        <f t="shared" si="104"/>
        <v xml:space="preserve"> </v>
      </c>
      <c r="V30" s="16" t="str">
        <f t="shared" si="127"/>
        <v xml:space="preserve"> </v>
      </c>
      <c r="W30" s="15">
        <f>SUM(W31:W41)</f>
        <v>43500</v>
      </c>
      <c r="X30" s="15">
        <f>SUM(X31:X41)</f>
        <v>24003.269999999997</v>
      </c>
      <c r="Y30" s="15">
        <f>SUM(Y31:Y41)</f>
        <v>42478.560000000005</v>
      </c>
      <c r="Z30" s="16">
        <f t="shared" si="105"/>
        <v>0.55179931034482754</v>
      </c>
      <c r="AA30" s="16">
        <f t="shared" si="128"/>
        <v>0.56506788365707294</v>
      </c>
      <c r="AB30" s="15">
        <f>SUM(AB31:AB41)</f>
        <v>6502000</v>
      </c>
      <c r="AC30" s="15">
        <f>SUM(AC31:AC41)</f>
        <v>768687.56</v>
      </c>
      <c r="AD30" s="15">
        <f>SUM(AD31:AD41)</f>
        <v>574209.95000000007</v>
      </c>
      <c r="AE30" s="16">
        <f t="shared" si="106"/>
        <v>0.11822324823131346</v>
      </c>
      <c r="AF30" s="16">
        <f t="shared" si="129"/>
        <v>1.3386872867668</v>
      </c>
      <c r="AG30" s="15">
        <f>SUM(AG31:AG41)</f>
        <v>58040000</v>
      </c>
      <c r="AH30" s="15">
        <f>SUM(AH31:AH41)</f>
        <v>21291363.670000002</v>
      </c>
      <c r="AI30" s="15">
        <f>SUM(AI31:AI41)</f>
        <v>19597139.280000001</v>
      </c>
      <c r="AJ30" s="16">
        <f t="shared" si="107"/>
        <v>0.36683948432115787</v>
      </c>
      <c r="AK30" s="16">
        <f t="shared" si="130"/>
        <v>1.0864526381015751</v>
      </c>
      <c r="AL30" s="15">
        <f>SUM(AL31:AL41)</f>
        <v>26900</v>
      </c>
      <c r="AM30" s="15">
        <f>SUM(AM31:AM41)</f>
        <v>5300</v>
      </c>
      <c r="AN30" s="15">
        <f>SUM(AN31:AN41)</f>
        <v>11400</v>
      </c>
      <c r="AO30" s="16">
        <f t="shared" si="179"/>
        <v>0.19702602230483271</v>
      </c>
      <c r="AP30" s="16">
        <f t="shared" si="131"/>
        <v>0.46491228070175439</v>
      </c>
      <c r="AQ30" s="15">
        <f>SUM(AQ31:AQ41)</f>
        <v>4115200</v>
      </c>
      <c r="AR30" s="15">
        <f t="shared" ref="AR30:AS30" si="205">SUM(AR31:AR41)</f>
        <v>2999448.9899999998</v>
      </c>
      <c r="AS30" s="15">
        <f t="shared" si="205"/>
        <v>2644577.0699999998</v>
      </c>
      <c r="AT30" s="16">
        <f t="shared" si="109"/>
        <v>0.72887076934292372</v>
      </c>
      <c r="AU30" s="16">
        <f t="shared" si="132"/>
        <v>1.134188533972277</v>
      </c>
      <c r="AV30" s="15">
        <f>SUM(AV31:AV41)</f>
        <v>0</v>
      </c>
      <c r="AW30" s="15">
        <f>SUM(AW31:AW41)</f>
        <v>0</v>
      </c>
      <c r="AX30" s="15">
        <f>SUM(AX31:AX41)</f>
        <v>0</v>
      </c>
      <c r="AY30" s="16" t="str">
        <f t="shared" si="110"/>
        <v xml:space="preserve"> </v>
      </c>
      <c r="AZ30" s="16" t="str">
        <f t="shared" si="133"/>
        <v xml:space="preserve"> </v>
      </c>
      <c r="BA30" s="15">
        <f>SUM(BA31:BA41)</f>
        <v>2400</v>
      </c>
      <c r="BB30" s="15">
        <f>SUM(BB31:BB41)</f>
        <v>2661.06</v>
      </c>
      <c r="BC30" s="15">
        <f>SUM(BC31:BC41)</f>
        <v>301.75</v>
      </c>
      <c r="BD30" s="16">
        <f t="shared" si="134"/>
        <v>1.1087750000000001</v>
      </c>
      <c r="BE30" s="16" t="str">
        <f t="shared" si="200"/>
        <v>св.200</v>
      </c>
      <c r="BF30" s="15">
        <f>SUM(BF31:BF41)</f>
        <v>15600</v>
      </c>
      <c r="BG30" s="15">
        <f>SUM(BG31:BG41)</f>
        <v>117506.98</v>
      </c>
      <c r="BH30" s="15">
        <f>SUM(BH31:BH41)</f>
        <v>16150</v>
      </c>
      <c r="BI30" s="16" t="str">
        <f t="shared" si="111"/>
        <v>СВ.200</v>
      </c>
      <c r="BJ30" s="16" t="str">
        <f t="shared" si="136"/>
        <v>св.200</v>
      </c>
      <c r="BK30" s="15">
        <f>SUM(BK31:BK41)</f>
        <v>85100</v>
      </c>
      <c r="BL30" s="15">
        <f>SUM(BL31:BL41)</f>
        <v>63103.6</v>
      </c>
      <c r="BM30" s="15">
        <f>SUM(BM31:BM41)</f>
        <v>75640.399999999994</v>
      </c>
      <c r="BN30" s="16">
        <f t="shared" si="175"/>
        <v>0.74152291421856642</v>
      </c>
      <c r="BO30" s="16">
        <f t="shared" si="137"/>
        <v>0.83425788335334028</v>
      </c>
      <c r="BP30" s="15">
        <f>SUM(BP31:BP41)</f>
        <v>3205000</v>
      </c>
      <c r="BQ30" s="15">
        <f>SUM(BQ31:BQ41)</f>
        <v>2059989.42</v>
      </c>
      <c r="BR30" s="15">
        <f>SUM(BR31:BR41)</f>
        <v>1747143.93</v>
      </c>
      <c r="BS30" s="16">
        <f t="shared" si="112"/>
        <v>0.64274240873634947</v>
      </c>
      <c r="BT30" s="16">
        <f t="shared" si="170"/>
        <v>1.17906108628383</v>
      </c>
      <c r="BU30" s="15">
        <f>SUM(BU31:BU41)</f>
        <v>807100</v>
      </c>
      <c r="BV30" s="15">
        <f>SUM(BV31:BV41)</f>
        <v>355920.3</v>
      </c>
      <c r="BW30" s="15">
        <f>SUM(BW31:BW41)</f>
        <v>497112.70000000007</v>
      </c>
      <c r="BX30" s="16">
        <f t="shared" si="114"/>
        <v>0.44098661875851813</v>
      </c>
      <c r="BY30" s="16">
        <f t="shared" si="139"/>
        <v>0.71597506963712643</v>
      </c>
      <c r="BZ30" s="15">
        <f>SUM(BZ31:BZ41)</f>
        <v>0</v>
      </c>
      <c r="CA30" s="15">
        <f>SUM(CA31:CA41)</f>
        <v>0</v>
      </c>
      <c r="CB30" s="15">
        <f>SUM(CB31:CB41)</f>
        <v>206266.66999999998</v>
      </c>
      <c r="CC30" s="16" t="str">
        <f t="shared" si="176"/>
        <v xml:space="preserve"> </v>
      </c>
      <c r="CD30" s="16">
        <f t="shared" si="140"/>
        <v>0</v>
      </c>
      <c r="CE30" s="20">
        <f>SUM(CE31:CE41)</f>
        <v>0</v>
      </c>
      <c r="CF30" s="20">
        <f>SUM(CF31:CF41)</f>
        <v>78840</v>
      </c>
      <c r="CG30" s="20">
        <f>SUM(CG31:CG41)</f>
        <v>9918.2099999999991</v>
      </c>
      <c r="CH30" s="16" t="str">
        <f t="shared" si="141"/>
        <v xml:space="preserve"> </v>
      </c>
      <c r="CI30" s="16" t="str">
        <f t="shared" si="158"/>
        <v>св.200</v>
      </c>
      <c r="CJ30" s="15">
        <f>SUM(CJ31:CJ41)</f>
        <v>0</v>
      </c>
      <c r="CK30" s="15">
        <f>SUM(CK31:CK41)</f>
        <v>0</v>
      </c>
      <c r="CL30" s="15">
        <f>SUM(CL31:CL41)</f>
        <v>0</v>
      </c>
      <c r="CM30" s="16" t="str">
        <f t="shared" si="142"/>
        <v xml:space="preserve"> </v>
      </c>
      <c r="CN30" s="16" t="str">
        <f t="shared" si="143"/>
        <v xml:space="preserve"> </v>
      </c>
      <c r="CO30" s="15">
        <f>SUM(CO31:CO41)</f>
        <v>0</v>
      </c>
      <c r="CP30" s="15">
        <f>SUM(CP31:CP41)</f>
        <v>78840</v>
      </c>
      <c r="CQ30" s="15">
        <f>SUM(CQ31:CQ41)</f>
        <v>9918.2099999999991</v>
      </c>
      <c r="CR30" s="16" t="str">
        <f t="shared" si="144"/>
        <v xml:space="preserve"> </v>
      </c>
      <c r="CS30" s="16" t="str">
        <f t="shared" si="145"/>
        <v>св.200</v>
      </c>
      <c r="CT30" s="15">
        <f>SUM(CT31:CT41)</f>
        <v>0</v>
      </c>
      <c r="CU30" s="15">
        <f>SUM(CU31:CU41)</f>
        <v>0</v>
      </c>
      <c r="CV30" s="15">
        <f>SUM(CV31:CV41)</f>
        <v>0</v>
      </c>
      <c r="CW30" s="30" t="str">
        <f t="shared" si="146"/>
        <v xml:space="preserve"> </v>
      </c>
      <c r="CX30" s="30" t="str">
        <f t="shared" si="147"/>
        <v xml:space="preserve"> </v>
      </c>
      <c r="CY30" s="15">
        <f>SUM(CY31:CY41)</f>
        <v>0</v>
      </c>
      <c r="CZ30" s="15">
        <f>SUM(CZ31:CZ41)</f>
        <v>0</v>
      </c>
      <c r="DA30" s="15">
        <f>SUM(DA31:DA41)</f>
        <v>0</v>
      </c>
      <c r="DB30" s="16" t="str">
        <f t="shared" si="118"/>
        <v xml:space="preserve"> </v>
      </c>
      <c r="DC30" s="16" t="str">
        <f t="shared" si="148"/>
        <v xml:space="preserve"> </v>
      </c>
      <c r="DD30" s="15">
        <f>SUM(DD31:DD41)</f>
        <v>0</v>
      </c>
      <c r="DE30" s="15">
        <f>SUM(DE31:DE41)</f>
        <v>87329.39</v>
      </c>
      <c r="DF30" s="15">
        <f>SUM(DF31:DF41)</f>
        <v>0</v>
      </c>
      <c r="DG30" s="16" t="str">
        <f t="shared" si="119"/>
        <v xml:space="preserve"> </v>
      </c>
      <c r="DH30" s="16" t="str">
        <f t="shared" si="149"/>
        <v xml:space="preserve"> </v>
      </c>
      <c r="DI30" s="15">
        <f>SUM(DI31:DI41)</f>
        <v>234098.24000000002</v>
      </c>
      <c r="DJ30" s="15">
        <f>SUM(DJ31:DJ41)</f>
        <v>50019.41</v>
      </c>
      <c r="DK30" s="16" t="str">
        <f t="shared" si="150"/>
        <v>св.200</v>
      </c>
      <c r="DL30" s="15">
        <f>SUM(DL31:DL41)</f>
        <v>0</v>
      </c>
      <c r="DM30" s="15">
        <f>SUM(DM31:DM41)</f>
        <v>0</v>
      </c>
      <c r="DN30" s="15">
        <f>SUM(DN31:DN41)</f>
        <v>42024</v>
      </c>
      <c r="DO30" s="16" t="str">
        <f t="shared" si="120"/>
        <v xml:space="preserve"> </v>
      </c>
      <c r="DP30" s="16">
        <f t="shared" si="151"/>
        <v>0</v>
      </c>
      <c r="DQ30" s="15">
        <f>SUM(DQ31:DQ41)</f>
        <v>0</v>
      </c>
      <c r="DR30" s="15">
        <f>SUM(DR31:DR41)</f>
        <v>0</v>
      </c>
      <c r="DS30" s="15">
        <f>SUM(DS31:DS41)</f>
        <v>0</v>
      </c>
      <c r="DT30" s="16" t="str">
        <f t="shared" si="121"/>
        <v xml:space="preserve"> </v>
      </c>
      <c r="DU30" s="16" t="str">
        <f t="shared" si="203"/>
        <v xml:space="preserve"> </v>
      </c>
    </row>
    <row r="31" spans="1:125" s="21" customFormat="1" ht="16.5" customHeight="1" outlineLevel="1" x14ac:dyDescent="0.25">
      <c r="A31" s="11">
        <f>A29+1</f>
        <v>21</v>
      </c>
      <c r="B31" s="5" t="s">
        <v>73</v>
      </c>
      <c r="C31" s="17">
        <f t="shared" ref="C31:C41" si="206">H31+AQ31</f>
        <v>2799000</v>
      </c>
      <c r="D31" s="17">
        <f t="shared" ref="D31:D41" si="207">I31+AR31</f>
        <v>862083.58</v>
      </c>
      <c r="E31" s="17">
        <f t="shared" ref="E31:E41" si="208">J31+AS31</f>
        <v>1224545.04</v>
      </c>
      <c r="F31" s="18">
        <f t="shared" si="101"/>
        <v>0.30799699178277956</v>
      </c>
      <c r="G31" s="18">
        <f t="shared" si="123"/>
        <v>0.7040031618600161</v>
      </c>
      <c r="H31" s="10">
        <f>W31++AG31+M31+AB31+AL31+R31</f>
        <v>2739000</v>
      </c>
      <c r="I31" s="14">
        <f>X31++AH31+N31+AC31+AM31+S31</f>
        <v>771160.85</v>
      </c>
      <c r="J31" s="10">
        <f>Y31++AI31+O31+AD31+AN31+T31</f>
        <v>1162892.72</v>
      </c>
      <c r="K31" s="18">
        <f t="shared" si="102"/>
        <v>0.28154832055494705</v>
      </c>
      <c r="L31" s="18">
        <f t="shared" si="125"/>
        <v>0.66314014761396045</v>
      </c>
      <c r="M31" s="23">
        <v>311500</v>
      </c>
      <c r="N31" s="23">
        <v>268424.49</v>
      </c>
      <c r="O31" s="23">
        <v>138219.76999999999</v>
      </c>
      <c r="P31" s="18">
        <f t="shared" si="103"/>
        <v>0.8617158587479935</v>
      </c>
      <c r="Q31" s="18">
        <f t="shared" si="126"/>
        <v>1.9420122750891571</v>
      </c>
      <c r="R31" s="23"/>
      <c r="S31" s="23"/>
      <c r="T31" s="23"/>
      <c r="U31" s="18" t="str">
        <f t="shared" si="104"/>
        <v xml:space="preserve"> </v>
      </c>
      <c r="V31" s="18" t="str">
        <f t="shared" ref="V31:V41" si="209">IF(S31=0," ",IF(S31/T31*100&gt;200,"св.200",S31/T31))</f>
        <v xml:space="preserve"> </v>
      </c>
      <c r="W31" s="23">
        <v>27000</v>
      </c>
      <c r="X31" s="23">
        <v>16058.03</v>
      </c>
      <c r="Y31" s="23">
        <v>25492.28</v>
      </c>
      <c r="Z31" s="18">
        <f t="shared" si="105"/>
        <v>0.59474185185185191</v>
      </c>
      <c r="AA31" s="18">
        <f t="shared" ref="AA31:AA37" si="210">IF(X31=0," ",IF(X31/Y31*100&gt;200,"св.200",X31/Y31))</f>
        <v>0.62991737106292578</v>
      </c>
      <c r="AB31" s="23">
        <v>200000</v>
      </c>
      <c r="AC31" s="23">
        <v>32905.120000000003</v>
      </c>
      <c r="AD31" s="23">
        <v>-21961.43</v>
      </c>
      <c r="AE31" s="18">
        <f t="shared" si="106"/>
        <v>0.16452560000000002</v>
      </c>
      <c r="AF31" s="18">
        <f t="shared" si="129"/>
        <v>-1.4983140897473435</v>
      </c>
      <c r="AG31" s="23">
        <v>2200000</v>
      </c>
      <c r="AH31" s="23">
        <v>453473.21</v>
      </c>
      <c r="AI31" s="23">
        <v>1021142.1</v>
      </c>
      <c r="AJ31" s="18">
        <f t="shared" si="107"/>
        <v>0.20612418636363639</v>
      </c>
      <c r="AK31" s="18">
        <f t="shared" si="130"/>
        <v>0.44408433458967173</v>
      </c>
      <c r="AL31" s="23">
        <v>500</v>
      </c>
      <c r="AM31" s="23">
        <v>300</v>
      </c>
      <c r="AN31" s="23">
        <v>0</v>
      </c>
      <c r="AO31" s="18">
        <f t="shared" si="179"/>
        <v>0.6</v>
      </c>
      <c r="AP31" s="18" t="str">
        <f t="shared" si="131"/>
        <v xml:space="preserve"> </v>
      </c>
      <c r="AQ31" s="6">
        <f t="shared" ref="AQ31:AQ41" si="211">AV31+BA31+BF31+BK31+BP31+BU31+BZ31+CE31+CY31+DD31+DL31+CT31+DQ31</f>
        <v>60000</v>
      </c>
      <c r="AR31" s="6">
        <f t="shared" ref="AR31:AR41" si="212">AW31+BB31+BG31+BL31+BQ31+BV31+CA31+CF31+CZ31+DE31+DM31+CU31+DI31+DR31</f>
        <v>90922.73</v>
      </c>
      <c r="AS31" s="6">
        <f t="shared" ref="AS31:AS41" si="213">AX31+BC31+BH31+BM31+BR31+BW31+CB31+CG31+DA31+DF31+DN31+CV31+DJ31+DS31</f>
        <v>61652.32</v>
      </c>
      <c r="AT31" s="18">
        <f t="shared" si="109"/>
        <v>1.5153788333333333</v>
      </c>
      <c r="AU31" s="18">
        <f t="shared" si="132"/>
        <v>1.4747657509076706</v>
      </c>
      <c r="AV31" s="23"/>
      <c r="AW31" s="23"/>
      <c r="AX31" s="23"/>
      <c r="AY31" s="18" t="str">
        <f t="shared" si="110"/>
        <v xml:space="preserve"> </v>
      </c>
      <c r="AZ31" s="18" t="str">
        <f t="shared" si="133"/>
        <v xml:space="preserve"> </v>
      </c>
      <c r="BA31" s="23"/>
      <c r="BB31" s="23"/>
      <c r="BC31" s="23"/>
      <c r="BD31" s="18" t="str">
        <f t="shared" si="134"/>
        <v xml:space="preserve"> </v>
      </c>
      <c r="BE31" s="18" t="str">
        <f t="shared" si="200"/>
        <v xml:space="preserve"> </v>
      </c>
      <c r="BF31" s="23"/>
      <c r="BG31" s="23"/>
      <c r="BH31" s="23"/>
      <c r="BI31" s="18" t="str">
        <f t="shared" si="111"/>
        <v xml:space="preserve"> </v>
      </c>
      <c r="BJ31" s="18" t="str">
        <f t="shared" si="136"/>
        <v xml:space="preserve"> </v>
      </c>
      <c r="BK31" s="23"/>
      <c r="BL31" s="23"/>
      <c r="BM31" s="23"/>
      <c r="BN31" s="18" t="str">
        <f t="shared" si="175"/>
        <v xml:space="preserve"> </v>
      </c>
      <c r="BO31" s="18" t="str">
        <f t="shared" si="137"/>
        <v xml:space="preserve"> </v>
      </c>
      <c r="BP31" s="23">
        <v>60000</v>
      </c>
      <c r="BQ31" s="23">
        <v>90922.73</v>
      </c>
      <c r="BR31" s="23">
        <v>60283.31</v>
      </c>
      <c r="BS31" s="18">
        <f t="shared" si="112"/>
        <v>1.5153788333333333</v>
      </c>
      <c r="BT31" s="18">
        <f t="shared" si="170"/>
        <v>1.5082570947083032</v>
      </c>
      <c r="BU31" s="23"/>
      <c r="BV31" s="23"/>
      <c r="BW31" s="23">
        <v>14.03</v>
      </c>
      <c r="BX31" s="18" t="str">
        <f t="shared" si="114"/>
        <v xml:space="preserve"> </v>
      </c>
      <c r="BY31" s="18">
        <f t="shared" si="139"/>
        <v>0</v>
      </c>
      <c r="BZ31" s="23"/>
      <c r="CA31" s="23"/>
      <c r="CB31" s="23"/>
      <c r="CC31" s="18" t="str">
        <f t="shared" si="176"/>
        <v xml:space="preserve"> </v>
      </c>
      <c r="CD31" s="18" t="str">
        <f t="shared" si="140"/>
        <v xml:space="preserve"> </v>
      </c>
      <c r="CE31" s="17">
        <f t="shared" ref="CE31:CE41" si="214">CJ31+CO31</f>
        <v>0</v>
      </c>
      <c r="CF31" s="17">
        <f t="shared" ref="CF31:CG41" si="215">CK31+CP31</f>
        <v>0</v>
      </c>
      <c r="CG31" s="17">
        <f t="shared" si="215"/>
        <v>0</v>
      </c>
      <c r="CH31" s="24" t="str">
        <f t="shared" si="141"/>
        <v xml:space="preserve"> </v>
      </c>
      <c r="CI31" s="18" t="str">
        <f t="shared" si="158"/>
        <v xml:space="preserve"> </v>
      </c>
      <c r="CJ31" s="23"/>
      <c r="CK31" s="23"/>
      <c r="CL31" s="23"/>
      <c r="CM31" s="18" t="str">
        <f t="shared" si="142"/>
        <v xml:space="preserve"> </v>
      </c>
      <c r="CN31" s="18" t="str">
        <f t="shared" si="143"/>
        <v xml:space="preserve"> </v>
      </c>
      <c r="CO31" s="23"/>
      <c r="CP31" s="23"/>
      <c r="CQ31" s="23"/>
      <c r="CR31" s="18" t="str">
        <f t="shared" si="144"/>
        <v xml:space="preserve"> </v>
      </c>
      <c r="CS31" s="18" t="str">
        <f t="shared" si="145"/>
        <v xml:space="preserve"> </v>
      </c>
      <c r="CT31" s="23"/>
      <c r="CU31" s="23"/>
      <c r="CV31" s="23"/>
      <c r="CW31" s="18" t="str">
        <f t="shared" si="146"/>
        <v xml:space="preserve"> </v>
      </c>
      <c r="CX31" s="18" t="str">
        <f t="shared" si="147"/>
        <v xml:space="preserve"> </v>
      </c>
      <c r="CY31" s="23"/>
      <c r="CZ31" s="23"/>
      <c r="DA31" s="23"/>
      <c r="DB31" s="18" t="str">
        <f t="shared" si="118"/>
        <v xml:space="preserve"> </v>
      </c>
      <c r="DC31" s="18" t="str">
        <f t="shared" si="148"/>
        <v xml:space="preserve"> </v>
      </c>
      <c r="DD31" s="23"/>
      <c r="DE31" s="23"/>
      <c r="DF31" s="23"/>
      <c r="DG31" s="18" t="str">
        <f t="shared" si="119"/>
        <v xml:space="preserve"> </v>
      </c>
      <c r="DH31" s="18" t="str">
        <f t="shared" si="149"/>
        <v xml:space="preserve"> </v>
      </c>
      <c r="DI31" s="23"/>
      <c r="DJ31" s="23">
        <v>1354.98</v>
      </c>
      <c r="DK31" s="18">
        <f t="shared" si="150"/>
        <v>0</v>
      </c>
      <c r="DL31" s="23"/>
      <c r="DM31" s="23"/>
      <c r="DN31" s="23"/>
      <c r="DO31" s="18" t="str">
        <f t="shared" si="120"/>
        <v xml:space="preserve"> </v>
      </c>
      <c r="DP31" s="18" t="str">
        <f t="shared" si="151"/>
        <v xml:space="preserve"> </v>
      </c>
      <c r="DQ31" s="23"/>
      <c r="DR31" s="23"/>
      <c r="DS31" s="23"/>
      <c r="DT31" s="18" t="str">
        <f t="shared" si="121"/>
        <v xml:space="preserve"> </v>
      </c>
      <c r="DU31" s="18" t="str">
        <f t="shared" si="203"/>
        <v xml:space="preserve"> </v>
      </c>
    </row>
    <row r="32" spans="1:125" s="21" customFormat="1" ht="15.75" customHeight="1" outlineLevel="1" x14ac:dyDescent="0.25">
      <c r="A32" s="11">
        <v>22</v>
      </c>
      <c r="B32" s="5" t="s">
        <v>35</v>
      </c>
      <c r="C32" s="17">
        <f t="shared" si="206"/>
        <v>10277900</v>
      </c>
      <c r="D32" s="17">
        <f t="shared" si="207"/>
        <v>3021878.32</v>
      </c>
      <c r="E32" s="17">
        <f t="shared" si="208"/>
        <v>2593000.5700000003</v>
      </c>
      <c r="F32" s="18">
        <f t="shared" si="101"/>
        <v>0.29401709687776684</v>
      </c>
      <c r="G32" s="18">
        <f t="shared" si="123"/>
        <v>1.1653982474828377</v>
      </c>
      <c r="H32" s="10">
        <f t="shared" ref="H32:H41" si="216">W32++AG32+M32+AB32+AL32+R32</f>
        <v>10252900</v>
      </c>
      <c r="I32" s="14">
        <f t="shared" ref="I32:I41" si="217">X32++AH32+N32+AC32+AM32+S32</f>
        <v>3008911.06</v>
      </c>
      <c r="J32" s="10">
        <f>Y32++AI32+O32+AD32+AN32+T32</f>
        <v>2521651.2800000003</v>
      </c>
      <c r="K32" s="18">
        <f t="shared" si="102"/>
        <v>0.29346926820704389</v>
      </c>
      <c r="L32" s="18">
        <f t="shared" si="125"/>
        <v>1.1932304374774612</v>
      </c>
      <c r="M32" s="23">
        <v>1740000</v>
      </c>
      <c r="N32" s="23">
        <v>1191103.94</v>
      </c>
      <c r="O32" s="23">
        <v>1210234.6299999999</v>
      </c>
      <c r="P32" s="18">
        <f t="shared" si="103"/>
        <v>0.6845424942528735</v>
      </c>
      <c r="Q32" s="18">
        <f t="shared" si="126"/>
        <v>0.98419257759960155</v>
      </c>
      <c r="R32" s="23"/>
      <c r="S32" s="23"/>
      <c r="T32" s="23"/>
      <c r="U32" s="18" t="str">
        <f t="shared" si="104"/>
        <v xml:space="preserve"> </v>
      </c>
      <c r="V32" s="18" t="str">
        <f t="shared" si="209"/>
        <v xml:space="preserve"> </v>
      </c>
      <c r="W32" s="23">
        <v>9900</v>
      </c>
      <c r="X32" s="23">
        <v>1393.5</v>
      </c>
      <c r="Y32" s="23">
        <v>9990.41</v>
      </c>
      <c r="Z32" s="18">
        <f t="shared" si="105"/>
        <v>0.14075757575757575</v>
      </c>
      <c r="AA32" s="18">
        <f t="shared" si="210"/>
        <v>0.13948376493056841</v>
      </c>
      <c r="AB32" s="23">
        <v>600000</v>
      </c>
      <c r="AC32" s="23">
        <v>59462.44</v>
      </c>
      <c r="AD32" s="23">
        <v>20954.95</v>
      </c>
      <c r="AE32" s="18">
        <f t="shared" si="106"/>
        <v>9.9104066666666671E-2</v>
      </c>
      <c r="AF32" s="18" t="str">
        <f t="shared" si="129"/>
        <v>св.200</v>
      </c>
      <c r="AG32" s="23">
        <v>7900000</v>
      </c>
      <c r="AH32" s="23">
        <v>1756551.18</v>
      </c>
      <c r="AI32" s="23">
        <v>1278171.29</v>
      </c>
      <c r="AJ32" s="18">
        <f t="shared" si="107"/>
        <v>0.22234825063291139</v>
      </c>
      <c r="AK32" s="18">
        <f t="shared" si="130"/>
        <v>1.3742689995798607</v>
      </c>
      <c r="AL32" s="23">
        <v>3000</v>
      </c>
      <c r="AM32" s="23">
        <v>400</v>
      </c>
      <c r="AN32" s="23">
        <v>2300</v>
      </c>
      <c r="AO32" s="18">
        <f t="shared" si="179"/>
        <v>0.13333333333333333</v>
      </c>
      <c r="AP32" s="18">
        <f t="shared" si="131"/>
        <v>0.17391304347826086</v>
      </c>
      <c r="AQ32" s="6">
        <f t="shared" si="211"/>
        <v>25000</v>
      </c>
      <c r="AR32" s="6">
        <f t="shared" si="212"/>
        <v>12967.26</v>
      </c>
      <c r="AS32" s="6">
        <f t="shared" si="213"/>
        <v>71349.289999999994</v>
      </c>
      <c r="AT32" s="18">
        <f t="shared" si="109"/>
        <v>0.5186904</v>
      </c>
      <c r="AU32" s="18">
        <f t="shared" si="132"/>
        <v>0.18174336422969312</v>
      </c>
      <c r="AV32" s="23"/>
      <c r="AW32" s="23"/>
      <c r="AX32" s="23"/>
      <c r="AY32" s="18" t="str">
        <f t="shared" si="110"/>
        <v xml:space="preserve"> </v>
      </c>
      <c r="AZ32" s="18" t="str">
        <f t="shared" si="133"/>
        <v xml:space="preserve"> </v>
      </c>
      <c r="BA32" s="23"/>
      <c r="BB32" s="23"/>
      <c r="BC32" s="23"/>
      <c r="BD32" s="18" t="str">
        <f t="shared" si="134"/>
        <v xml:space="preserve"> </v>
      </c>
      <c r="BE32" s="18" t="str">
        <f t="shared" si="135"/>
        <v xml:space="preserve"> </v>
      </c>
      <c r="BF32" s="23"/>
      <c r="BG32" s="23"/>
      <c r="BH32" s="23"/>
      <c r="BI32" s="18" t="str">
        <f t="shared" si="111"/>
        <v xml:space="preserve"> </v>
      </c>
      <c r="BJ32" s="18" t="str">
        <f t="shared" si="136"/>
        <v xml:space="preserve"> </v>
      </c>
      <c r="BK32" s="23"/>
      <c r="BL32" s="23"/>
      <c r="BM32" s="23"/>
      <c r="BN32" s="18" t="str">
        <f t="shared" si="175"/>
        <v xml:space="preserve"> </v>
      </c>
      <c r="BO32" s="18" t="str">
        <f t="shared" si="137"/>
        <v xml:space="preserve"> </v>
      </c>
      <c r="BP32" s="23">
        <v>25000</v>
      </c>
      <c r="BQ32" s="23">
        <v>12000.24</v>
      </c>
      <c r="BR32" s="23">
        <v>29682.62</v>
      </c>
      <c r="BS32" s="18">
        <f t="shared" si="112"/>
        <v>0.48000959999999998</v>
      </c>
      <c r="BT32" s="18">
        <f t="shared" si="170"/>
        <v>0.40428506647998053</v>
      </c>
      <c r="BU32" s="23"/>
      <c r="BV32" s="23"/>
      <c r="BW32" s="23"/>
      <c r="BX32" s="18" t="str">
        <f t="shared" si="114"/>
        <v xml:space="preserve"> </v>
      </c>
      <c r="BY32" s="18" t="str">
        <f t="shared" si="139"/>
        <v xml:space="preserve"> </v>
      </c>
      <c r="BZ32" s="23"/>
      <c r="CA32" s="23"/>
      <c r="CB32" s="23">
        <v>41666.67</v>
      </c>
      <c r="CC32" s="18" t="str">
        <f t="shared" si="176"/>
        <v xml:space="preserve"> </v>
      </c>
      <c r="CD32" s="18">
        <f t="shared" si="140"/>
        <v>0</v>
      </c>
      <c r="CE32" s="17">
        <f t="shared" si="214"/>
        <v>0</v>
      </c>
      <c r="CF32" s="17">
        <f t="shared" si="215"/>
        <v>0</v>
      </c>
      <c r="CG32" s="17">
        <f t="shared" si="215"/>
        <v>0</v>
      </c>
      <c r="CH32" s="24" t="str">
        <f t="shared" si="141"/>
        <v xml:space="preserve"> </v>
      </c>
      <c r="CI32" s="18" t="str">
        <f t="shared" si="158"/>
        <v xml:space="preserve"> </v>
      </c>
      <c r="CJ32" s="23"/>
      <c r="CK32" s="23"/>
      <c r="CL32" s="23"/>
      <c r="CM32" s="18" t="str">
        <f t="shared" si="142"/>
        <v xml:space="preserve"> </v>
      </c>
      <c r="CN32" s="18" t="str">
        <f t="shared" si="143"/>
        <v xml:space="preserve"> </v>
      </c>
      <c r="CO32" s="23"/>
      <c r="CP32" s="23"/>
      <c r="CQ32" s="23"/>
      <c r="CR32" s="18" t="str">
        <f t="shared" si="144"/>
        <v xml:space="preserve"> </v>
      </c>
      <c r="CS32" s="18" t="str">
        <f t="shared" si="145"/>
        <v xml:space="preserve"> </v>
      </c>
      <c r="CT32" s="23"/>
      <c r="CU32" s="23"/>
      <c r="CV32" s="23"/>
      <c r="CW32" s="18" t="str">
        <f t="shared" si="146"/>
        <v xml:space="preserve"> </v>
      </c>
      <c r="CX32" s="18" t="str">
        <f t="shared" si="147"/>
        <v xml:space="preserve"> </v>
      </c>
      <c r="CY32" s="23"/>
      <c r="CZ32" s="23"/>
      <c r="DA32" s="23"/>
      <c r="DB32" s="18" t="str">
        <f t="shared" si="118"/>
        <v xml:space="preserve"> </v>
      </c>
      <c r="DC32" s="18" t="str">
        <f t="shared" si="148"/>
        <v xml:space="preserve"> </v>
      </c>
      <c r="DD32" s="23"/>
      <c r="DE32" s="23"/>
      <c r="DF32" s="23"/>
      <c r="DG32" s="18" t="str">
        <f t="shared" si="119"/>
        <v xml:space="preserve"> </v>
      </c>
      <c r="DH32" s="18" t="str">
        <f t="shared" si="149"/>
        <v xml:space="preserve"> </v>
      </c>
      <c r="DI32" s="23">
        <v>967.02</v>
      </c>
      <c r="DJ32" s="23"/>
      <c r="DK32" s="18"/>
      <c r="DL32" s="23"/>
      <c r="DM32" s="23"/>
      <c r="DN32" s="23"/>
      <c r="DO32" s="18" t="str">
        <f t="shared" si="120"/>
        <v xml:space="preserve"> </v>
      </c>
      <c r="DP32" s="18" t="str">
        <f t="shared" si="151"/>
        <v xml:space="preserve"> </v>
      </c>
      <c r="DQ32" s="23"/>
      <c r="DR32" s="23"/>
      <c r="DS32" s="23"/>
      <c r="DT32" s="18" t="str">
        <f t="shared" si="121"/>
        <v xml:space="preserve"> </v>
      </c>
      <c r="DU32" s="18" t="str">
        <f t="shared" si="203"/>
        <v xml:space="preserve"> </v>
      </c>
    </row>
    <row r="33" spans="1:125" s="21" customFormat="1" ht="15.75" customHeight="1" outlineLevel="1" x14ac:dyDescent="0.25">
      <c r="A33" s="11">
        <v>23</v>
      </c>
      <c r="B33" s="5" t="s">
        <v>27</v>
      </c>
      <c r="C33" s="17">
        <f t="shared" si="206"/>
        <v>6837600</v>
      </c>
      <c r="D33" s="17">
        <f t="shared" si="207"/>
        <v>3100976.69</v>
      </c>
      <c r="E33" s="17">
        <f t="shared" si="208"/>
        <v>2119018.19</v>
      </c>
      <c r="F33" s="18">
        <f t="shared" si="101"/>
        <v>0.45351829443079444</v>
      </c>
      <c r="G33" s="18">
        <f t="shared" si="123"/>
        <v>1.4634025817399896</v>
      </c>
      <c r="H33" s="10">
        <f t="shared" si="216"/>
        <v>6376500</v>
      </c>
      <c r="I33" s="14">
        <f t="shared" si="217"/>
        <v>2872465.62</v>
      </c>
      <c r="J33" s="10">
        <f t="shared" ref="J33:J41" si="218">Y33++AI33+O33+AD33+AN33+T33</f>
        <v>2025044.69</v>
      </c>
      <c r="K33" s="18">
        <f t="shared" si="102"/>
        <v>0.45047684780051755</v>
      </c>
      <c r="L33" s="18">
        <f t="shared" si="125"/>
        <v>1.4184702363284636</v>
      </c>
      <c r="M33" s="23">
        <v>2025000</v>
      </c>
      <c r="N33" s="23">
        <v>1176882.56</v>
      </c>
      <c r="O33" s="23">
        <v>912010.5</v>
      </c>
      <c r="P33" s="18">
        <f t="shared" si="103"/>
        <v>0.58117657283950619</v>
      </c>
      <c r="Q33" s="18">
        <f t="shared" si="126"/>
        <v>1.2904265466241891</v>
      </c>
      <c r="R33" s="23"/>
      <c r="S33" s="23"/>
      <c r="T33" s="23"/>
      <c r="U33" s="18" t="str">
        <f t="shared" si="104"/>
        <v xml:space="preserve"> </v>
      </c>
      <c r="V33" s="18" t="str">
        <f t="shared" si="209"/>
        <v xml:space="preserve"> </v>
      </c>
      <c r="W33" s="23">
        <v>1500</v>
      </c>
      <c r="X33" s="23">
        <v>0</v>
      </c>
      <c r="Y33" s="23">
        <v>1662.3</v>
      </c>
      <c r="Z33" s="18" t="str">
        <f t="shared" si="105"/>
        <v xml:space="preserve"> </v>
      </c>
      <c r="AA33" s="18" t="str">
        <f t="shared" si="210"/>
        <v xml:space="preserve"> </v>
      </c>
      <c r="AB33" s="23">
        <v>750000</v>
      </c>
      <c r="AC33" s="23">
        <v>98633.41</v>
      </c>
      <c r="AD33" s="23">
        <v>23219.64</v>
      </c>
      <c r="AE33" s="18">
        <f t="shared" si="106"/>
        <v>0.13151121333333335</v>
      </c>
      <c r="AF33" s="18" t="str">
        <f t="shared" si="129"/>
        <v>св.200</v>
      </c>
      <c r="AG33" s="23">
        <v>3600000</v>
      </c>
      <c r="AH33" s="23">
        <v>1596949.65</v>
      </c>
      <c r="AI33" s="23">
        <v>1088152.25</v>
      </c>
      <c r="AJ33" s="18">
        <f t="shared" si="107"/>
        <v>0.44359712499999998</v>
      </c>
      <c r="AK33" s="18">
        <f t="shared" si="130"/>
        <v>1.467579238107535</v>
      </c>
      <c r="AL33" s="23"/>
      <c r="AM33" s="23"/>
      <c r="AN33" s="23"/>
      <c r="AO33" s="18" t="str">
        <f t="shared" si="179"/>
        <v xml:space="preserve"> </v>
      </c>
      <c r="AP33" s="18" t="str">
        <f t="shared" si="131"/>
        <v xml:space="preserve"> </v>
      </c>
      <c r="AQ33" s="6">
        <f t="shared" si="211"/>
        <v>461100</v>
      </c>
      <c r="AR33" s="6">
        <f t="shared" si="212"/>
        <v>228511.07</v>
      </c>
      <c r="AS33" s="6">
        <f t="shared" si="213"/>
        <v>93973.5</v>
      </c>
      <c r="AT33" s="18">
        <f t="shared" si="109"/>
        <v>0.49557811754500108</v>
      </c>
      <c r="AU33" s="18" t="str">
        <f t="shared" si="132"/>
        <v>св.200</v>
      </c>
      <c r="AV33" s="23"/>
      <c r="AW33" s="23"/>
      <c r="AX33" s="23"/>
      <c r="AY33" s="18" t="str">
        <f t="shared" si="110"/>
        <v xml:space="preserve"> </v>
      </c>
      <c r="AZ33" s="18" t="str">
        <f t="shared" si="133"/>
        <v xml:space="preserve"> </v>
      </c>
      <c r="BA33" s="23"/>
      <c r="BB33" s="23"/>
      <c r="BC33" s="23"/>
      <c r="BD33" s="18" t="str">
        <f t="shared" si="134"/>
        <v xml:space="preserve"> </v>
      </c>
      <c r="BE33" s="18" t="str">
        <f t="shared" si="135"/>
        <v xml:space="preserve"> </v>
      </c>
      <c r="BF33" s="23"/>
      <c r="BG33" s="23"/>
      <c r="BH33" s="23"/>
      <c r="BI33" s="18" t="str">
        <f t="shared" si="111"/>
        <v xml:space="preserve"> </v>
      </c>
      <c r="BJ33" s="18" t="str">
        <f t="shared" si="136"/>
        <v xml:space="preserve"> </v>
      </c>
      <c r="BK33" s="23"/>
      <c r="BL33" s="23"/>
      <c r="BM33" s="23"/>
      <c r="BN33" s="18" t="str">
        <f t="shared" si="175"/>
        <v xml:space="preserve"> </v>
      </c>
      <c r="BO33" s="18" t="str">
        <f t="shared" si="137"/>
        <v xml:space="preserve"> </v>
      </c>
      <c r="BP33" s="23">
        <v>170000</v>
      </c>
      <c r="BQ33" s="23">
        <v>102410.63</v>
      </c>
      <c r="BR33" s="23">
        <v>93973.5</v>
      </c>
      <c r="BS33" s="18">
        <f t="shared" si="112"/>
        <v>0.6024154705882353</v>
      </c>
      <c r="BT33" s="18">
        <f t="shared" si="170"/>
        <v>1.0897820130143072</v>
      </c>
      <c r="BU33" s="23">
        <v>291100</v>
      </c>
      <c r="BV33" s="23"/>
      <c r="BW33" s="23"/>
      <c r="BX33" s="18" t="str">
        <f t="shared" si="114"/>
        <v xml:space="preserve"> </v>
      </c>
      <c r="BY33" s="18" t="str">
        <f t="shared" si="139"/>
        <v xml:space="preserve"> </v>
      </c>
      <c r="BZ33" s="23"/>
      <c r="CA33" s="23"/>
      <c r="CB33" s="23"/>
      <c r="CC33" s="18" t="str">
        <f t="shared" si="176"/>
        <v xml:space="preserve"> </v>
      </c>
      <c r="CD33" s="18" t="str">
        <f t="shared" si="140"/>
        <v xml:space="preserve"> </v>
      </c>
      <c r="CE33" s="17">
        <f t="shared" si="214"/>
        <v>0</v>
      </c>
      <c r="CF33" s="17">
        <f t="shared" si="215"/>
        <v>0</v>
      </c>
      <c r="CG33" s="17">
        <f t="shared" si="215"/>
        <v>0</v>
      </c>
      <c r="CH33" s="24" t="str">
        <f t="shared" si="141"/>
        <v xml:space="preserve"> </v>
      </c>
      <c r="CI33" s="18" t="str">
        <f t="shared" si="158"/>
        <v xml:space="preserve"> </v>
      </c>
      <c r="CJ33" s="23"/>
      <c r="CK33" s="23"/>
      <c r="CL33" s="23"/>
      <c r="CM33" s="18" t="str">
        <f t="shared" si="142"/>
        <v xml:space="preserve"> </v>
      </c>
      <c r="CN33" s="18" t="str">
        <f t="shared" si="143"/>
        <v xml:space="preserve"> </v>
      </c>
      <c r="CO33" s="23"/>
      <c r="CP33" s="23"/>
      <c r="CQ33" s="23"/>
      <c r="CR33" s="18" t="str">
        <f t="shared" si="144"/>
        <v xml:space="preserve"> </v>
      </c>
      <c r="CS33" s="18" t="str">
        <f t="shared" si="145"/>
        <v xml:space="preserve"> </v>
      </c>
      <c r="CT33" s="23"/>
      <c r="CU33" s="23"/>
      <c r="CV33" s="23"/>
      <c r="CW33" s="18" t="str">
        <f t="shared" si="146"/>
        <v xml:space="preserve"> </v>
      </c>
      <c r="CX33" s="18" t="str">
        <f t="shared" si="147"/>
        <v xml:space="preserve"> </v>
      </c>
      <c r="CY33" s="23"/>
      <c r="CZ33" s="23"/>
      <c r="DA33" s="23"/>
      <c r="DB33" s="18" t="str">
        <f t="shared" si="118"/>
        <v xml:space="preserve"> </v>
      </c>
      <c r="DC33" s="18" t="str">
        <f t="shared" si="148"/>
        <v xml:space="preserve"> </v>
      </c>
      <c r="DD33" s="23"/>
      <c r="DE33" s="23"/>
      <c r="DF33" s="23"/>
      <c r="DG33" s="18" t="str">
        <f t="shared" si="119"/>
        <v xml:space="preserve"> </v>
      </c>
      <c r="DH33" s="18" t="str">
        <f t="shared" si="149"/>
        <v xml:space="preserve"> </v>
      </c>
      <c r="DI33" s="23">
        <v>126100.44</v>
      </c>
      <c r="DJ33" s="23"/>
      <c r="DK33" s="18"/>
      <c r="DL33" s="23"/>
      <c r="DM33" s="23"/>
      <c r="DN33" s="23"/>
      <c r="DO33" s="18" t="str">
        <f t="shared" si="120"/>
        <v xml:space="preserve"> </v>
      </c>
      <c r="DP33" s="18" t="str">
        <f t="shared" si="151"/>
        <v xml:space="preserve"> </v>
      </c>
      <c r="DQ33" s="23"/>
      <c r="DR33" s="23"/>
      <c r="DS33" s="23"/>
      <c r="DT33" s="18" t="str">
        <f t="shared" si="121"/>
        <v xml:space="preserve"> </v>
      </c>
      <c r="DU33" s="18" t="str">
        <f t="shared" si="203"/>
        <v xml:space="preserve"> </v>
      </c>
    </row>
    <row r="34" spans="1:125" s="21" customFormat="1" ht="15.75" customHeight="1" outlineLevel="1" x14ac:dyDescent="0.25">
      <c r="A34" s="11">
        <v>24</v>
      </c>
      <c r="B34" s="31" t="s">
        <v>65</v>
      </c>
      <c r="C34" s="17">
        <f t="shared" si="206"/>
        <v>9710000</v>
      </c>
      <c r="D34" s="32">
        <f t="shared" si="207"/>
        <v>3833753.8399999994</v>
      </c>
      <c r="E34" s="17">
        <f t="shared" si="208"/>
        <v>2080215.72</v>
      </c>
      <c r="F34" s="18">
        <f t="shared" si="101"/>
        <v>0.39482531822863021</v>
      </c>
      <c r="G34" s="18">
        <f t="shared" si="123"/>
        <v>1.8429597484245526</v>
      </c>
      <c r="H34" s="10">
        <f t="shared" si="216"/>
        <v>9410000</v>
      </c>
      <c r="I34" s="14">
        <f t="shared" si="217"/>
        <v>3594566.8399999994</v>
      </c>
      <c r="J34" s="10">
        <f t="shared" si="218"/>
        <v>1932406.91</v>
      </c>
      <c r="K34" s="18">
        <f t="shared" si="102"/>
        <v>0.38199435069075444</v>
      </c>
      <c r="L34" s="18">
        <f t="shared" si="125"/>
        <v>1.8601500653917655</v>
      </c>
      <c r="M34" s="23">
        <v>1990000</v>
      </c>
      <c r="N34" s="23">
        <v>1079128.97</v>
      </c>
      <c r="O34" s="23">
        <v>905967.44</v>
      </c>
      <c r="P34" s="18">
        <f t="shared" si="103"/>
        <v>0.54227586432160801</v>
      </c>
      <c r="Q34" s="18">
        <f t="shared" si="126"/>
        <v>1.1911343855801264</v>
      </c>
      <c r="R34" s="23"/>
      <c r="S34" s="23"/>
      <c r="T34" s="23"/>
      <c r="U34" s="18" t="str">
        <f t="shared" si="104"/>
        <v xml:space="preserve"> </v>
      </c>
      <c r="V34" s="18" t="str">
        <f t="shared" si="209"/>
        <v xml:space="preserve"> </v>
      </c>
      <c r="W34" s="23"/>
      <c r="X34" s="23"/>
      <c r="Y34" s="23"/>
      <c r="Z34" s="18" t="str">
        <f t="shared" si="105"/>
        <v xml:space="preserve"> </v>
      </c>
      <c r="AA34" s="18" t="str">
        <f t="shared" si="210"/>
        <v xml:space="preserve"> </v>
      </c>
      <c r="AB34" s="23">
        <v>420000</v>
      </c>
      <c r="AC34" s="23">
        <v>66976.11</v>
      </c>
      <c r="AD34" s="23">
        <v>51602.51</v>
      </c>
      <c r="AE34" s="18">
        <f t="shared" si="106"/>
        <v>0.15946692857142858</v>
      </c>
      <c r="AF34" s="18">
        <f t="shared" si="129"/>
        <v>1.2979234924812766</v>
      </c>
      <c r="AG34" s="23">
        <v>7000000</v>
      </c>
      <c r="AH34" s="23">
        <v>2448461.7599999998</v>
      </c>
      <c r="AI34" s="23">
        <v>974836.96</v>
      </c>
      <c r="AJ34" s="18">
        <f t="shared" si="107"/>
        <v>0.34978025142857139</v>
      </c>
      <c r="AK34" s="18" t="str">
        <f t="shared" si="130"/>
        <v>св.200</v>
      </c>
      <c r="AL34" s="23"/>
      <c r="AM34" s="23"/>
      <c r="AN34" s="23"/>
      <c r="AO34" s="18" t="str">
        <f t="shared" si="179"/>
        <v xml:space="preserve"> </v>
      </c>
      <c r="AP34" s="18" t="str">
        <f t="shared" si="131"/>
        <v xml:space="preserve"> </v>
      </c>
      <c r="AQ34" s="6">
        <f t="shared" si="211"/>
        <v>300000</v>
      </c>
      <c r="AR34" s="6">
        <f t="shared" si="212"/>
        <v>239187</v>
      </c>
      <c r="AS34" s="6">
        <f t="shared" si="213"/>
        <v>147808.81</v>
      </c>
      <c r="AT34" s="18">
        <f t="shared" si="109"/>
        <v>0.79729000000000005</v>
      </c>
      <c r="AU34" s="18">
        <f t="shared" si="132"/>
        <v>1.6182188328287062</v>
      </c>
      <c r="AV34" s="23"/>
      <c r="AW34" s="23"/>
      <c r="AX34" s="23"/>
      <c r="AY34" s="18" t="str">
        <f t="shared" si="110"/>
        <v xml:space="preserve"> </v>
      </c>
      <c r="AZ34" s="18" t="str">
        <f t="shared" si="133"/>
        <v xml:space="preserve"> </v>
      </c>
      <c r="BA34" s="23"/>
      <c r="BB34" s="23"/>
      <c r="BC34" s="23"/>
      <c r="BD34" s="18" t="str">
        <f t="shared" si="134"/>
        <v xml:space="preserve"> </v>
      </c>
      <c r="BE34" s="18" t="str">
        <f t="shared" si="135"/>
        <v xml:space="preserve"> </v>
      </c>
      <c r="BF34" s="23"/>
      <c r="BG34" s="23"/>
      <c r="BH34" s="23"/>
      <c r="BI34" s="18" t="str">
        <f t="shared" si="111"/>
        <v xml:space="preserve"> </v>
      </c>
      <c r="BJ34" s="18" t="str">
        <f t="shared" si="136"/>
        <v xml:space="preserve"> </v>
      </c>
      <c r="BK34" s="23"/>
      <c r="BL34" s="23"/>
      <c r="BM34" s="23"/>
      <c r="BN34" s="18" t="str">
        <f t="shared" si="175"/>
        <v xml:space="preserve"> </v>
      </c>
      <c r="BO34" s="18" t="str">
        <f t="shared" si="137"/>
        <v xml:space="preserve"> </v>
      </c>
      <c r="BP34" s="23">
        <v>300000</v>
      </c>
      <c r="BQ34" s="23">
        <v>131314.34</v>
      </c>
      <c r="BR34" s="23">
        <v>119760.52</v>
      </c>
      <c r="BS34" s="18">
        <f t="shared" si="112"/>
        <v>0.43771446666666664</v>
      </c>
      <c r="BT34" s="18">
        <f t="shared" si="170"/>
        <v>1.0964743640057675</v>
      </c>
      <c r="BU34" s="23"/>
      <c r="BV34" s="23"/>
      <c r="BW34" s="23">
        <v>23813.94</v>
      </c>
      <c r="BX34" s="18" t="str">
        <f t="shared" si="114"/>
        <v xml:space="preserve"> </v>
      </c>
      <c r="BY34" s="18">
        <f t="shared" si="139"/>
        <v>0</v>
      </c>
      <c r="BZ34" s="23"/>
      <c r="CA34" s="23"/>
      <c r="CB34" s="23"/>
      <c r="CC34" s="18" t="str">
        <f t="shared" si="176"/>
        <v xml:space="preserve"> </v>
      </c>
      <c r="CD34" s="18" t="str">
        <f t="shared" si="140"/>
        <v xml:space="preserve"> </v>
      </c>
      <c r="CE34" s="17">
        <f t="shared" si="214"/>
        <v>0</v>
      </c>
      <c r="CF34" s="17">
        <f t="shared" si="215"/>
        <v>0</v>
      </c>
      <c r="CG34" s="17">
        <f t="shared" si="215"/>
        <v>4234.3500000000004</v>
      </c>
      <c r="CH34" s="24" t="str">
        <f t="shared" si="141"/>
        <v xml:space="preserve"> </v>
      </c>
      <c r="CI34" s="18">
        <f t="shared" si="158"/>
        <v>0</v>
      </c>
      <c r="CJ34" s="23"/>
      <c r="CK34" s="23"/>
      <c r="CL34" s="23"/>
      <c r="CM34" s="18" t="str">
        <f t="shared" si="142"/>
        <v xml:space="preserve"> </v>
      </c>
      <c r="CN34" s="18" t="str">
        <f t="shared" si="143"/>
        <v xml:space="preserve"> </v>
      </c>
      <c r="CO34" s="23"/>
      <c r="CP34" s="23"/>
      <c r="CQ34" s="23">
        <v>4234.3500000000004</v>
      </c>
      <c r="CR34" s="18" t="str">
        <f t="shared" si="144"/>
        <v xml:space="preserve"> </v>
      </c>
      <c r="CS34" s="18">
        <f t="shared" si="145"/>
        <v>0</v>
      </c>
      <c r="CT34" s="23"/>
      <c r="CU34" s="23"/>
      <c r="CV34" s="23"/>
      <c r="CW34" s="18" t="str">
        <f t="shared" si="146"/>
        <v xml:space="preserve"> </v>
      </c>
      <c r="CX34" s="18" t="str">
        <f t="shared" si="147"/>
        <v xml:space="preserve"> </v>
      </c>
      <c r="CY34" s="23"/>
      <c r="CZ34" s="23"/>
      <c r="DA34" s="23"/>
      <c r="DB34" s="18" t="str">
        <f t="shared" si="118"/>
        <v xml:space="preserve"> </v>
      </c>
      <c r="DC34" s="18" t="str">
        <f t="shared" si="148"/>
        <v xml:space="preserve"> </v>
      </c>
      <c r="DD34" s="23"/>
      <c r="DE34" s="23"/>
      <c r="DF34" s="23"/>
      <c r="DG34" s="18" t="str">
        <f t="shared" si="119"/>
        <v xml:space="preserve"> </v>
      </c>
      <c r="DH34" s="18" t="str">
        <f t="shared" si="149"/>
        <v xml:space="preserve"> </v>
      </c>
      <c r="DI34" s="23">
        <v>107872.66</v>
      </c>
      <c r="DJ34" s="23"/>
      <c r="DK34" s="18"/>
      <c r="DL34" s="23"/>
      <c r="DM34" s="23"/>
      <c r="DN34" s="23"/>
      <c r="DO34" s="18" t="str">
        <f t="shared" si="120"/>
        <v xml:space="preserve"> </v>
      </c>
      <c r="DP34" s="18" t="str">
        <f t="shared" si="151"/>
        <v xml:space="preserve"> </v>
      </c>
      <c r="DQ34" s="23"/>
      <c r="DR34" s="23"/>
      <c r="DS34" s="23"/>
      <c r="DT34" s="18" t="str">
        <f t="shared" si="121"/>
        <v xml:space="preserve"> </v>
      </c>
      <c r="DU34" s="18" t="str">
        <f t="shared" si="203"/>
        <v xml:space="preserve"> </v>
      </c>
    </row>
    <row r="35" spans="1:125" s="21" customFormat="1" ht="15.75" customHeight="1" outlineLevel="1" x14ac:dyDescent="0.25">
      <c r="A35" s="11">
        <v>25</v>
      </c>
      <c r="B35" s="5" t="s">
        <v>8</v>
      </c>
      <c r="C35" s="17">
        <f t="shared" si="206"/>
        <v>21014500</v>
      </c>
      <c r="D35" s="17">
        <f t="shared" si="207"/>
        <v>9563045.1899999995</v>
      </c>
      <c r="E35" s="17">
        <f t="shared" si="208"/>
        <v>8986904.2699999996</v>
      </c>
      <c r="F35" s="18">
        <f t="shared" si="101"/>
        <v>0.45506889005210688</v>
      </c>
      <c r="G35" s="18">
        <f t="shared" si="123"/>
        <v>1.0641089414875897</v>
      </c>
      <c r="H35" s="10">
        <f t="shared" si="216"/>
        <v>20502100</v>
      </c>
      <c r="I35" s="14">
        <f t="shared" si="217"/>
        <v>9133559.6899999995</v>
      </c>
      <c r="J35" s="10">
        <f t="shared" si="218"/>
        <v>8546985.8599999994</v>
      </c>
      <c r="K35" s="18">
        <f t="shared" si="102"/>
        <v>0.44549386111666606</v>
      </c>
      <c r="L35" s="18">
        <f t="shared" si="125"/>
        <v>1.0686293202782953</v>
      </c>
      <c r="M35" s="23">
        <v>8300000</v>
      </c>
      <c r="N35" s="23">
        <v>4024146.07</v>
      </c>
      <c r="O35" s="23">
        <v>3920049.95</v>
      </c>
      <c r="P35" s="18">
        <f t="shared" si="103"/>
        <v>0.48483687590361446</v>
      </c>
      <c r="Q35" s="18">
        <f t="shared" si="126"/>
        <v>1.0265547942826594</v>
      </c>
      <c r="R35" s="23"/>
      <c r="S35" s="23"/>
      <c r="T35" s="23"/>
      <c r="U35" s="18" t="str">
        <f t="shared" si="104"/>
        <v xml:space="preserve"> </v>
      </c>
      <c r="V35" s="18" t="str">
        <f t="shared" si="209"/>
        <v xml:space="preserve"> </v>
      </c>
      <c r="W35" s="23">
        <v>2100</v>
      </c>
      <c r="X35" s="23">
        <v>5922.6</v>
      </c>
      <c r="Y35" s="23">
        <v>2190.58</v>
      </c>
      <c r="Z35" s="18" t="str">
        <f t="shared" si="105"/>
        <v>СВ.200</v>
      </c>
      <c r="AA35" s="18"/>
      <c r="AB35" s="23">
        <v>2000000</v>
      </c>
      <c r="AC35" s="23">
        <v>114470.95</v>
      </c>
      <c r="AD35" s="23">
        <v>134369.78</v>
      </c>
      <c r="AE35" s="18">
        <f t="shared" si="106"/>
        <v>5.7235475000000001E-2</v>
      </c>
      <c r="AF35" s="18">
        <f t="shared" si="129"/>
        <v>0.85190993093834044</v>
      </c>
      <c r="AG35" s="23">
        <v>10200000</v>
      </c>
      <c r="AH35" s="23">
        <v>4989020.07</v>
      </c>
      <c r="AI35" s="23">
        <v>4490375.55</v>
      </c>
      <c r="AJ35" s="18">
        <f t="shared" si="107"/>
        <v>0.48911961470588239</v>
      </c>
      <c r="AK35" s="18">
        <f t="shared" si="130"/>
        <v>1.1110473978061814</v>
      </c>
      <c r="AL35" s="23"/>
      <c r="AM35" s="23"/>
      <c r="AN35" s="23"/>
      <c r="AO35" s="18" t="str">
        <f t="shared" si="179"/>
        <v xml:space="preserve"> </v>
      </c>
      <c r="AP35" s="18" t="str">
        <f t="shared" si="131"/>
        <v xml:space="preserve"> </v>
      </c>
      <c r="AQ35" s="6">
        <f t="shared" si="211"/>
        <v>512400</v>
      </c>
      <c r="AR35" s="6">
        <f t="shared" si="212"/>
        <v>429485.49999999994</v>
      </c>
      <c r="AS35" s="6">
        <f t="shared" si="213"/>
        <v>439918.41000000003</v>
      </c>
      <c r="AT35" s="18">
        <f t="shared" si="109"/>
        <v>0.83818403590944568</v>
      </c>
      <c r="AU35" s="18">
        <f t="shared" si="132"/>
        <v>0.97628444329029085</v>
      </c>
      <c r="AV35" s="23"/>
      <c r="AW35" s="23"/>
      <c r="AX35" s="23"/>
      <c r="AY35" s="18" t="str">
        <f t="shared" si="110"/>
        <v xml:space="preserve"> </v>
      </c>
      <c r="AZ35" s="18" t="str">
        <f t="shared" si="133"/>
        <v xml:space="preserve"> </v>
      </c>
      <c r="BA35" s="23">
        <v>2400</v>
      </c>
      <c r="BB35" s="23">
        <v>2661.06</v>
      </c>
      <c r="BC35" s="23">
        <v>301.75</v>
      </c>
      <c r="BD35" s="18">
        <f t="shared" si="134"/>
        <v>1.1087750000000001</v>
      </c>
      <c r="BE35" s="18" t="str">
        <f t="shared" si="135"/>
        <v>св.200</v>
      </c>
      <c r="BF35" s="23"/>
      <c r="BG35" s="23"/>
      <c r="BH35" s="23"/>
      <c r="BI35" s="18" t="str">
        <f t="shared" si="111"/>
        <v xml:space="preserve"> </v>
      </c>
      <c r="BJ35" s="18" t="str">
        <f t="shared" si="136"/>
        <v xml:space="preserve"> </v>
      </c>
      <c r="BK35" s="23"/>
      <c r="BL35" s="23">
        <v>2901.6</v>
      </c>
      <c r="BM35" s="23">
        <v>2901.6</v>
      </c>
      <c r="BN35" s="18" t="str">
        <f t="shared" si="175"/>
        <v xml:space="preserve"> </v>
      </c>
      <c r="BO35" s="18">
        <f t="shared" si="137"/>
        <v>1</v>
      </c>
      <c r="BP35" s="23">
        <v>330000</v>
      </c>
      <c r="BQ35" s="23">
        <v>316681.8</v>
      </c>
      <c r="BR35" s="23">
        <v>208045.17</v>
      </c>
      <c r="BS35" s="18">
        <f t="shared" si="112"/>
        <v>0.95964181818181815</v>
      </c>
      <c r="BT35" s="18">
        <f t="shared" si="170"/>
        <v>1.5221780923825339</v>
      </c>
      <c r="BU35" s="23">
        <v>180000</v>
      </c>
      <c r="BV35" s="23">
        <v>107241.04</v>
      </c>
      <c r="BW35" s="23">
        <v>222986.03</v>
      </c>
      <c r="BX35" s="18">
        <f t="shared" si="114"/>
        <v>0.59578355555555551</v>
      </c>
      <c r="BY35" s="18">
        <f t="shared" ref="BY35:BY36" si="219">IF(BV35=0," ",IF(BV35/BW35*100&gt;200,"св.200",BV35/BW35))</f>
        <v>0.48093165298292451</v>
      </c>
      <c r="BZ35" s="23"/>
      <c r="CA35" s="23"/>
      <c r="CB35" s="23"/>
      <c r="CC35" s="18" t="str">
        <f t="shared" si="176"/>
        <v xml:space="preserve"> </v>
      </c>
      <c r="CD35" s="18" t="str">
        <f t="shared" si="140"/>
        <v xml:space="preserve"> </v>
      </c>
      <c r="CE35" s="17">
        <f t="shared" si="214"/>
        <v>0</v>
      </c>
      <c r="CF35" s="17">
        <f t="shared" si="215"/>
        <v>0</v>
      </c>
      <c r="CG35" s="17">
        <f t="shared" si="215"/>
        <v>5683.86</v>
      </c>
      <c r="CH35" s="24" t="str">
        <f t="shared" si="141"/>
        <v xml:space="preserve"> </v>
      </c>
      <c r="CI35" s="18">
        <f t="shared" si="158"/>
        <v>0</v>
      </c>
      <c r="CJ35" s="23"/>
      <c r="CK35" s="23"/>
      <c r="CL35" s="23"/>
      <c r="CM35" s="18" t="str">
        <f t="shared" si="142"/>
        <v xml:space="preserve"> </v>
      </c>
      <c r="CN35" s="18" t="str">
        <f t="shared" si="143"/>
        <v xml:space="preserve"> </v>
      </c>
      <c r="CO35" s="23"/>
      <c r="CP35" s="23"/>
      <c r="CQ35" s="23">
        <v>5683.86</v>
      </c>
      <c r="CR35" s="18" t="str">
        <f t="shared" si="144"/>
        <v xml:space="preserve"> </v>
      </c>
      <c r="CS35" s="18">
        <f t="shared" si="145"/>
        <v>0</v>
      </c>
      <c r="CT35" s="23"/>
      <c r="CU35" s="23"/>
      <c r="CV35" s="23"/>
      <c r="CW35" s="18" t="str">
        <f t="shared" si="146"/>
        <v xml:space="preserve"> </v>
      </c>
      <c r="CX35" s="18" t="str">
        <f t="shared" si="147"/>
        <v xml:space="preserve"> </v>
      </c>
      <c r="CY35" s="23"/>
      <c r="CZ35" s="23"/>
      <c r="DA35" s="23"/>
      <c r="DB35" s="18" t="str">
        <f t="shared" si="118"/>
        <v xml:space="preserve"> </v>
      </c>
      <c r="DC35" s="18" t="str">
        <f t="shared" si="148"/>
        <v xml:space="preserve"> </v>
      </c>
      <c r="DD35" s="23"/>
      <c r="DE35" s="23"/>
      <c r="DF35" s="23"/>
      <c r="DG35" s="18" t="str">
        <f t="shared" si="119"/>
        <v xml:space="preserve"> </v>
      </c>
      <c r="DH35" s="18" t="str">
        <f t="shared" si="149"/>
        <v xml:space="preserve"> </v>
      </c>
      <c r="DI35" s="23"/>
      <c r="DJ35" s="23"/>
      <c r="DK35" s="18" t="str">
        <f t="shared" si="150"/>
        <v xml:space="preserve"> </v>
      </c>
      <c r="DL35" s="23"/>
      <c r="DM35" s="23"/>
      <c r="DN35" s="23"/>
      <c r="DO35" s="18" t="str">
        <f t="shared" si="120"/>
        <v xml:space="preserve"> </v>
      </c>
      <c r="DP35" s="18" t="str">
        <f t="shared" si="151"/>
        <v xml:space="preserve"> </v>
      </c>
      <c r="DQ35" s="23"/>
      <c r="DR35" s="23"/>
      <c r="DS35" s="23"/>
      <c r="DT35" s="18" t="str">
        <f t="shared" si="121"/>
        <v xml:space="preserve"> </v>
      </c>
      <c r="DU35" s="18" t="str">
        <f t="shared" si="203"/>
        <v xml:space="preserve"> </v>
      </c>
    </row>
    <row r="36" spans="1:125" s="21" customFormat="1" ht="15.75" customHeight="1" outlineLevel="1" x14ac:dyDescent="0.25">
      <c r="A36" s="11">
        <v>26</v>
      </c>
      <c r="B36" s="5" t="s">
        <v>88</v>
      </c>
      <c r="C36" s="17">
        <f t="shared" si="206"/>
        <v>3220500</v>
      </c>
      <c r="D36" s="17">
        <f t="shared" si="207"/>
        <v>757641.41</v>
      </c>
      <c r="E36" s="17">
        <f t="shared" si="208"/>
        <v>885844.42</v>
      </c>
      <c r="F36" s="18">
        <f t="shared" si="101"/>
        <v>0.23525583294519486</v>
      </c>
      <c r="G36" s="18">
        <f t="shared" si="123"/>
        <v>0.85527592982975498</v>
      </c>
      <c r="H36" s="10">
        <f t="shared" si="216"/>
        <v>3070500</v>
      </c>
      <c r="I36" s="14">
        <f t="shared" si="217"/>
        <v>600290.66</v>
      </c>
      <c r="J36" s="10">
        <f t="shared" si="218"/>
        <v>764939.15</v>
      </c>
      <c r="K36" s="18">
        <f t="shared" si="102"/>
        <v>0.19550257612766653</v>
      </c>
      <c r="L36" s="18">
        <f t="shared" si="125"/>
        <v>0.78475609465145035</v>
      </c>
      <c r="M36" s="23">
        <v>187500</v>
      </c>
      <c r="N36" s="23">
        <v>95760.23</v>
      </c>
      <c r="O36" s="23">
        <v>101656.06</v>
      </c>
      <c r="P36" s="18">
        <f t="shared" si="103"/>
        <v>0.51072122666666664</v>
      </c>
      <c r="Q36" s="18">
        <f t="shared" si="126"/>
        <v>0.94200217871910441</v>
      </c>
      <c r="R36" s="23"/>
      <c r="S36" s="23"/>
      <c r="T36" s="23"/>
      <c r="U36" s="18" t="str">
        <f t="shared" si="104"/>
        <v xml:space="preserve"> </v>
      </c>
      <c r="V36" s="18" t="str">
        <f t="shared" si="209"/>
        <v xml:space="preserve"> </v>
      </c>
      <c r="W36" s="23">
        <v>3000</v>
      </c>
      <c r="X36" s="23">
        <v>629.14</v>
      </c>
      <c r="Y36" s="23">
        <v>2931.9</v>
      </c>
      <c r="Z36" s="18">
        <f t="shared" si="105"/>
        <v>0.20971333333333333</v>
      </c>
      <c r="AA36" s="18"/>
      <c r="AB36" s="23">
        <v>280000</v>
      </c>
      <c r="AC36" s="23">
        <v>48427.17</v>
      </c>
      <c r="AD36" s="23">
        <v>58053.38</v>
      </c>
      <c r="AE36" s="18">
        <f t="shared" si="106"/>
        <v>0.17295417857142856</v>
      </c>
      <c r="AF36" s="18">
        <f>IF(AC36&lt;=0," ",IF(AC36/AD36*100&gt;200,"св.200",AC36/AD36))</f>
        <v>0.83418347045426122</v>
      </c>
      <c r="AG36" s="23">
        <v>2600000</v>
      </c>
      <c r="AH36" s="23">
        <v>455474.12</v>
      </c>
      <c r="AI36" s="23">
        <v>602297.81000000006</v>
      </c>
      <c r="AJ36" s="18">
        <f t="shared" si="107"/>
        <v>0.17518235384615385</v>
      </c>
      <c r="AK36" s="18">
        <f t="shared" si="130"/>
        <v>0.75622742177993296</v>
      </c>
      <c r="AL36" s="23"/>
      <c r="AM36" s="23"/>
      <c r="AN36" s="23"/>
      <c r="AO36" s="18" t="str">
        <f t="shared" si="179"/>
        <v xml:space="preserve"> </v>
      </c>
      <c r="AP36" s="18" t="str">
        <f t="shared" si="131"/>
        <v xml:space="preserve"> </v>
      </c>
      <c r="AQ36" s="6">
        <f t="shared" si="211"/>
        <v>150000</v>
      </c>
      <c r="AR36" s="6">
        <f t="shared" si="212"/>
        <v>157350.75</v>
      </c>
      <c r="AS36" s="6">
        <f t="shared" si="213"/>
        <v>120905.27</v>
      </c>
      <c r="AT36" s="18">
        <f t="shared" si="109"/>
        <v>1.049005</v>
      </c>
      <c r="AU36" s="18">
        <f t="shared" si="132"/>
        <v>1.3014383078587062</v>
      </c>
      <c r="AV36" s="23"/>
      <c r="AW36" s="23"/>
      <c r="AX36" s="23"/>
      <c r="AY36" s="18" t="str">
        <f t="shared" si="110"/>
        <v xml:space="preserve"> </v>
      </c>
      <c r="AZ36" s="18" t="str">
        <f t="shared" si="133"/>
        <v xml:space="preserve"> </v>
      </c>
      <c r="BA36" s="23"/>
      <c r="BB36" s="23"/>
      <c r="BC36" s="23"/>
      <c r="BD36" s="18" t="str">
        <f t="shared" si="134"/>
        <v xml:space="preserve"> </v>
      </c>
      <c r="BE36" s="18" t="str">
        <f t="shared" si="135"/>
        <v xml:space="preserve"> </v>
      </c>
      <c r="BF36" s="23"/>
      <c r="BG36" s="23"/>
      <c r="BH36" s="23"/>
      <c r="BI36" s="18" t="str">
        <f t="shared" si="111"/>
        <v xml:space="preserve"> </v>
      </c>
      <c r="BJ36" s="18" t="str">
        <f t="shared" si="136"/>
        <v xml:space="preserve"> </v>
      </c>
      <c r="BK36" s="23"/>
      <c r="BL36" s="23"/>
      <c r="BM36" s="23"/>
      <c r="BN36" s="18" t="str">
        <f t="shared" si="175"/>
        <v xml:space="preserve"> </v>
      </c>
      <c r="BO36" s="18" t="str">
        <f>IF(BL36=0," ",IF(BL36/BM36*100&gt;200,"св.200",BL36/BM36))</f>
        <v xml:space="preserve"> </v>
      </c>
      <c r="BP36" s="23">
        <v>90000</v>
      </c>
      <c r="BQ36" s="23">
        <v>99167.95</v>
      </c>
      <c r="BR36" s="23">
        <v>36023.69</v>
      </c>
      <c r="BS36" s="18">
        <f t="shared" si="112"/>
        <v>1.101866111111111</v>
      </c>
      <c r="BT36" s="18" t="str">
        <f t="shared" si="170"/>
        <v>св.200</v>
      </c>
      <c r="BU36" s="23">
        <v>60000</v>
      </c>
      <c r="BV36" s="23">
        <v>58182.8</v>
      </c>
      <c r="BW36" s="23">
        <v>42857.58</v>
      </c>
      <c r="BX36" s="18">
        <f t="shared" si="114"/>
        <v>0.96971333333333343</v>
      </c>
      <c r="BY36" s="18">
        <f t="shared" si="219"/>
        <v>1.3575848193015099</v>
      </c>
      <c r="BZ36" s="23"/>
      <c r="CA36" s="23"/>
      <c r="CB36" s="23"/>
      <c r="CC36" s="18" t="str">
        <f t="shared" si="176"/>
        <v xml:space="preserve"> </v>
      </c>
      <c r="CD36" s="18" t="str">
        <f t="shared" si="140"/>
        <v xml:space="preserve"> </v>
      </c>
      <c r="CE36" s="17">
        <f t="shared" si="214"/>
        <v>0</v>
      </c>
      <c r="CF36" s="17">
        <f t="shared" si="215"/>
        <v>0</v>
      </c>
      <c r="CG36" s="17">
        <f t="shared" si="215"/>
        <v>0</v>
      </c>
      <c r="CH36" s="24" t="str">
        <f t="shared" si="141"/>
        <v xml:space="preserve"> </v>
      </c>
      <c r="CI36" s="18" t="str">
        <f t="shared" si="158"/>
        <v xml:space="preserve"> </v>
      </c>
      <c r="CJ36" s="23"/>
      <c r="CK36" s="23"/>
      <c r="CL36" s="23"/>
      <c r="CM36" s="18" t="str">
        <f t="shared" si="142"/>
        <v xml:space="preserve"> </v>
      </c>
      <c r="CN36" s="18" t="str">
        <f t="shared" si="143"/>
        <v xml:space="preserve"> </v>
      </c>
      <c r="CO36" s="23"/>
      <c r="CP36" s="23"/>
      <c r="CQ36" s="23"/>
      <c r="CR36" s="18" t="str">
        <f t="shared" si="144"/>
        <v xml:space="preserve"> </v>
      </c>
      <c r="CS36" s="18" t="str">
        <f t="shared" si="145"/>
        <v xml:space="preserve"> </v>
      </c>
      <c r="CT36" s="23"/>
      <c r="CU36" s="23"/>
      <c r="CV36" s="23"/>
      <c r="CW36" s="18" t="str">
        <f t="shared" si="146"/>
        <v xml:space="preserve"> </v>
      </c>
      <c r="CX36" s="18" t="str">
        <f t="shared" si="147"/>
        <v xml:space="preserve"> </v>
      </c>
      <c r="CY36" s="23"/>
      <c r="CZ36" s="23"/>
      <c r="DA36" s="23"/>
      <c r="DB36" s="18" t="str">
        <f t="shared" si="118"/>
        <v xml:space="preserve"> </v>
      </c>
      <c r="DC36" s="18" t="str">
        <f t="shared" si="148"/>
        <v xml:space="preserve"> </v>
      </c>
      <c r="DD36" s="23"/>
      <c r="DE36" s="23"/>
      <c r="DF36" s="23"/>
      <c r="DG36" s="18" t="str">
        <f t="shared" si="119"/>
        <v xml:space="preserve"> </v>
      </c>
      <c r="DH36" s="18" t="str">
        <f t="shared" si="149"/>
        <v xml:space="preserve"> </v>
      </c>
      <c r="DI36" s="23"/>
      <c r="DJ36" s="23"/>
      <c r="DK36" s="18" t="str">
        <f t="shared" si="150"/>
        <v xml:space="preserve"> </v>
      </c>
      <c r="DL36" s="23"/>
      <c r="DM36" s="23"/>
      <c r="DN36" s="23">
        <v>42024</v>
      </c>
      <c r="DO36" s="18" t="str">
        <f t="shared" si="120"/>
        <v xml:space="preserve"> </v>
      </c>
      <c r="DP36" s="18">
        <f t="shared" si="151"/>
        <v>0</v>
      </c>
      <c r="DQ36" s="23"/>
      <c r="DR36" s="23"/>
      <c r="DS36" s="23"/>
      <c r="DT36" s="18" t="str">
        <f t="shared" si="121"/>
        <v xml:space="preserve"> </v>
      </c>
      <c r="DU36" s="18" t="str">
        <f t="shared" si="203"/>
        <v xml:space="preserve"> </v>
      </c>
    </row>
    <row r="37" spans="1:125" s="21" customFormat="1" ht="15.75" customHeight="1" outlineLevel="1" x14ac:dyDescent="0.25">
      <c r="A37" s="11">
        <v>27</v>
      </c>
      <c r="B37" s="5" t="s">
        <v>3</v>
      </c>
      <c r="C37" s="17">
        <f t="shared" si="206"/>
        <v>32021500</v>
      </c>
      <c r="D37" s="17">
        <f t="shared" si="207"/>
        <v>12946599.340000002</v>
      </c>
      <c r="E37" s="17">
        <f t="shared" si="208"/>
        <v>12958401.339999998</v>
      </c>
      <c r="F37" s="18">
        <f t="shared" si="101"/>
        <v>0.40430958387333515</v>
      </c>
      <c r="G37" s="18">
        <f t="shared" si="123"/>
        <v>0.99908923950645312</v>
      </c>
      <c r="H37" s="10">
        <f t="shared" si="216"/>
        <v>30753600</v>
      </c>
      <c r="I37" s="14">
        <f t="shared" si="217"/>
        <v>12165073.690000001</v>
      </c>
      <c r="J37" s="10">
        <f t="shared" si="218"/>
        <v>12225458.899999999</v>
      </c>
      <c r="K37" s="18">
        <f t="shared" si="102"/>
        <v>0.39556584237292547</v>
      </c>
      <c r="L37" s="18">
        <f t="shared" si="125"/>
        <v>0.99506069993004542</v>
      </c>
      <c r="M37" s="23">
        <v>8537000</v>
      </c>
      <c r="N37" s="23">
        <v>4281476.4000000004</v>
      </c>
      <c r="O37" s="23">
        <v>3798905.1</v>
      </c>
      <c r="P37" s="18">
        <f t="shared" si="103"/>
        <v>0.50152001874194685</v>
      </c>
      <c r="Q37" s="18">
        <f t="shared" si="126"/>
        <v>1.1270290484487229</v>
      </c>
      <c r="R37" s="23"/>
      <c r="S37" s="23"/>
      <c r="T37" s="23"/>
      <c r="U37" s="18" t="str">
        <f t="shared" si="104"/>
        <v xml:space="preserve"> </v>
      </c>
      <c r="V37" s="18" t="str">
        <f t="shared" si="209"/>
        <v xml:space="preserve"> </v>
      </c>
      <c r="W37" s="23"/>
      <c r="X37" s="23"/>
      <c r="Y37" s="23"/>
      <c r="Z37" s="18" t="str">
        <f t="shared" si="105"/>
        <v xml:space="preserve"> </v>
      </c>
      <c r="AA37" s="18" t="str">
        <f t="shared" si="210"/>
        <v xml:space="preserve"> </v>
      </c>
      <c r="AB37" s="23">
        <v>1600000</v>
      </c>
      <c r="AC37" s="23">
        <v>254820.07</v>
      </c>
      <c r="AD37" s="23">
        <v>238084.87</v>
      </c>
      <c r="AE37" s="18">
        <f t="shared" si="106"/>
        <v>0.15926254375000001</v>
      </c>
      <c r="AF37" s="18">
        <f t="shared" si="129"/>
        <v>1.0702909008875701</v>
      </c>
      <c r="AG37" s="23">
        <v>20600000</v>
      </c>
      <c r="AH37" s="23">
        <v>7626377.2199999997</v>
      </c>
      <c r="AI37" s="23">
        <v>8181168.9299999997</v>
      </c>
      <c r="AJ37" s="18">
        <f t="shared" si="107"/>
        <v>0.37021248640776699</v>
      </c>
      <c r="AK37" s="18">
        <f t="shared" si="130"/>
        <v>0.93218674314796235</v>
      </c>
      <c r="AL37" s="23">
        <v>16600</v>
      </c>
      <c r="AM37" s="23">
        <v>2400</v>
      </c>
      <c r="AN37" s="23">
        <v>7300</v>
      </c>
      <c r="AO37" s="18">
        <f t="shared" si="179"/>
        <v>0.14457831325301204</v>
      </c>
      <c r="AP37" s="18">
        <f t="shared" si="131"/>
        <v>0.32876712328767121</v>
      </c>
      <c r="AQ37" s="6">
        <f t="shared" si="211"/>
        <v>1267900</v>
      </c>
      <c r="AR37" s="6">
        <f t="shared" si="212"/>
        <v>781525.65</v>
      </c>
      <c r="AS37" s="6">
        <f t="shared" si="213"/>
        <v>732942.44000000006</v>
      </c>
      <c r="AT37" s="18">
        <f t="shared" si="109"/>
        <v>0.6163937613376449</v>
      </c>
      <c r="AU37" s="18">
        <f t="shared" si="132"/>
        <v>1.0662851642210811</v>
      </c>
      <c r="AV37" s="23"/>
      <c r="AW37" s="23"/>
      <c r="AX37" s="23"/>
      <c r="AY37" s="18" t="str">
        <f t="shared" si="110"/>
        <v xml:space="preserve"> </v>
      </c>
      <c r="AZ37" s="18" t="str">
        <f t="shared" si="133"/>
        <v xml:space="preserve"> </v>
      </c>
      <c r="BA37" s="23"/>
      <c r="BB37" s="23"/>
      <c r="BC37" s="23"/>
      <c r="BD37" s="18" t="str">
        <f t="shared" si="134"/>
        <v xml:space="preserve"> </v>
      </c>
      <c r="BE37" s="18" t="str">
        <f t="shared" si="135"/>
        <v xml:space="preserve"> </v>
      </c>
      <c r="BF37" s="23"/>
      <c r="BG37" s="23">
        <v>11506.98</v>
      </c>
      <c r="BH37" s="23">
        <v>6550</v>
      </c>
      <c r="BI37" s="18" t="str">
        <f t="shared" si="111"/>
        <v xml:space="preserve"> </v>
      </c>
      <c r="BJ37" s="18">
        <f t="shared" si="136"/>
        <v>1.7567908396946563</v>
      </c>
      <c r="BK37" s="23">
        <v>67900</v>
      </c>
      <c r="BL37" s="23">
        <v>57402</v>
      </c>
      <c r="BM37" s="23">
        <v>49594.8</v>
      </c>
      <c r="BN37" s="18">
        <f t="shared" si="175"/>
        <v>0.84539027982326953</v>
      </c>
      <c r="BO37" s="18">
        <f t="shared" si="137"/>
        <v>1.1574197294877688</v>
      </c>
      <c r="BP37" s="23">
        <v>1200000</v>
      </c>
      <c r="BQ37" s="23">
        <v>712616.67</v>
      </c>
      <c r="BR37" s="23">
        <v>669814.93999999994</v>
      </c>
      <c r="BS37" s="18">
        <f t="shared" si="112"/>
        <v>0.59384722500000009</v>
      </c>
      <c r="BT37" s="18">
        <f t="shared" si="170"/>
        <v>1.0639008290857175</v>
      </c>
      <c r="BU37" s="23"/>
      <c r="BV37" s="23"/>
      <c r="BW37" s="23">
        <v>6318.27</v>
      </c>
      <c r="BX37" s="18" t="str">
        <f t="shared" si="114"/>
        <v xml:space="preserve"> </v>
      </c>
      <c r="BY37" s="18">
        <f t="shared" si="139"/>
        <v>0</v>
      </c>
      <c r="BZ37" s="23"/>
      <c r="CA37" s="23"/>
      <c r="CB37" s="23"/>
      <c r="CC37" s="18" t="str">
        <f t="shared" si="176"/>
        <v xml:space="preserve"> </v>
      </c>
      <c r="CD37" s="18" t="str">
        <f t="shared" si="140"/>
        <v xml:space="preserve"> </v>
      </c>
      <c r="CE37" s="17">
        <f t="shared" si="214"/>
        <v>0</v>
      </c>
      <c r="CF37" s="17">
        <f t="shared" si="215"/>
        <v>0</v>
      </c>
      <c r="CG37" s="17">
        <f t="shared" si="215"/>
        <v>0</v>
      </c>
      <c r="CH37" s="24" t="str">
        <f t="shared" si="141"/>
        <v xml:space="preserve"> </v>
      </c>
      <c r="CI37" s="18" t="str">
        <f t="shared" si="158"/>
        <v xml:space="preserve"> </v>
      </c>
      <c r="CJ37" s="23"/>
      <c r="CK37" s="23"/>
      <c r="CL37" s="23"/>
      <c r="CM37" s="18" t="str">
        <f t="shared" si="142"/>
        <v xml:space="preserve"> </v>
      </c>
      <c r="CN37" s="18" t="str">
        <f t="shared" si="143"/>
        <v xml:space="preserve"> </v>
      </c>
      <c r="CO37" s="23"/>
      <c r="CP37" s="23"/>
      <c r="CQ37" s="23"/>
      <c r="CR37" s="18" t="str">
        <f t="shared" si="144"/>
        <v xml:space="preserve"> </v>
      </c>
      <c r="CS37" s="18" t="str">
        <f t="shared" si="145"/>
        <v xml:space="preserve"> </v>
      </c>
      <c r="CT37" s="23"/>
      <c r="CU37" s="23"/>
      <c r="CV37" s="23"/>
      <c r="CW37" s="18" t="str">
        <f t="shared" si="146"/>
        <v xml:space="preserve"> </v>
      </c>
      <c r="CX37" s="18" t="str">
        <f t="shared" si="147"/>
        <v xml:space="preserve"> </v>
      </c>
      <c r="CY37" s="23"/>
      <c r="CZ37" s="23"/>
      <c r="DA37" s="23"/>
      <c r="DB37" s="18" t="str">
        <f t="shared" si="118"/>
        <v xml:space="preserve"> </v>
      </c>
      <c r="DC37" s="18" t="str">
        <f t="shared" si="148"/>
        <v xml:space="preserve"> </v>
      </c>
      <c r="DD37" s="23"/>
      <c r="DE37" s="23"/>
      <c r="DF37" s="23"/>
      <c r="DG37" s="18" t="str">
        <f t="shared" si="119"/>
        <v xml:space="preserve"> </v>
      </c>
      <c r="DH37" s="18" t="str">
        <f t="shared" si="149"/>
        <v xml:space="preserve"> </v>
      </c>
      <c r="DI37" s="23"/>
      <c r="DJ37" s="23">
        <v>664.43</v>
      </c>
      <c r="DK37" s="18">
        <f t="shared" si="150"/>
        <v>0</v>
      </c>
      <c r="DL37" s="23"/>
      <c r="DM37" s="23"/>
      <c r="DN37" s="23"/>
      <c r="DO37" s="18" t="str">
        <f t="shared" si="120"/>
        <v xml:space="preserve"> </v>
      </c>
      <c r="DP37" s="18" t="str">
        <f t="shared" si="151"/>
        <v xml:space="preserve"> </v>
      </c>
      <c r="DQ37" s="23"/>
      <c r="DR37" s="23"/>
      <c r="DS37" s="23"/>
      <c r="DT37" s="18" t="str">
        <f t="shared" si="121"/>
        <v xml:space="preserve"> </v>
      </c>
      <c r="DU37" s="18" t="str">
        <f t="shared" si="203"/>
        <v xml:space="preserve"> </v>
      </c>
    </row>
    <row r="38" spans="1:125" s="21" customFormat="1" ht="15.75" customHeight="1" outlineLevel="1" x14ac:dyDescent="0.25">
      <c r="A38" s="11">
        <v>28</v>
      </c>
      <c r="B38" s="5" t="s">
        <v>46</v>
      </c>
      <c r="C38" s="17">
        <f t="shared" si="206"/>
        <v>1410250</v>
      </c>
      <c r="D38" s="32">
        <f t="shared" si="207"/>
        <v>585362.69999999995</v>
      </c>
      <c r="E38" s="17">
        <f t="shared" si="208"/>
        <v>589335.49</v>
      </c>
      <c r="F38" s="18">
        <f t="shared" ref="F38:F69" si="220">IF(D38&lt;=0," ",IF(D38/C38*100&gt;200,"СВ.200",D38/C38))</f>
        <v>0.4150772558057082</v>
      </c>
      <c r="G38" s="18">
        <f t="shared" si="123"/>
        <v>0.99325886516693562</v>
      </c>
      <c r="H38" s="10">
        <f t="shared" si="216"/>
        <v>1285250</v>
      </c>
      <c r="I38" s="14">
        <f t="shared" si="217"/>
        <v>522981.19999999995</v>
      </c>
      <c r="J38" s="10">
        <f t="shared" si="218"/>
        <v>452970.8</v>
      </c>
      <c r="K38" s="18">
        <f t="shared" ref="K38:K64" si="221">IF(I38&lt;=0," ",IF(I38/H38*100&gt;200,"СВ.200",I38/H38))</f>
        <v>0.40691009531219602</v>
      </c>
      <c r="L38" s="18">
        <f t="shared" si="125"/>
        <v>1.154558307069683</v>
      </c>
      <c r="M38" s="23">
        <v>430250</v>
      </c>
      <c r="N38" s="23">
        <v>251762.16</v>
      </c>
      <c r="O38" s="23">
        <v>187325.4</v>
      </c>
      <c r="P38" s="18">
        <f t="shared" ref="P38:P64" si="222">IF(N38&lt;=0," ",IF(M38&lt;=0," ",IF(N38/M38*100&gt;200,"СВ.200",N38/M38)))</f>
        <v>0.58515319000581056</v>
      </c>
      <c r="Q38" s="18">
        <f t="shared" si="126"/>
        <v>1.3439830370040582</v>
      </c>
      <c r="R38" s="23"/>
      <c r="S38" s="23"/>
      <c r="T38" s="23"/>
      <c r="U38" s="18" t="str">
        <f t="shared" ref="U38:U64" si="223">IF(S38&lt;=0," ",IF(R38&lt;=0," ",IF(S38/R38*100&gt;200,"СВ.200",S38/R38)))</f>
        <v xml:space="preserve"> </v>
      </c>
      <c r="V38" s="18" t="str">
        <f t="shared" si="209"/>
        <v xml:space="preserve"> </v>
      </c>
      <c r="W38" s="23"/>
      <c r="X38" s="23"/>
      <c r="Y38" s="23"/>
      <c r="Z38" s="18" t="str">
        <f t="shared" ref="Z38:Z64" si="224">IF(X38&lt;=0," ",IF(W38&lt;=0," ",IF(X38/W38*100&gt;200,"СВ.200",X38/W38)))</f>
        <v xml:space="preserve"> </v>
      </c>
      <c r="AA38" s="18" t="str">
        <f t="shared" si="128"/>
        <v xml:space="preserve"> </v>
      </c>
      <c r="AB38" s="23">
        <v>100000</v>
      </c>
      <c r="AC38" s="23">
        <v>11094.61</v>
      </c>
      <c r="AD38" s="23">
        <v>3175.08</v>
      </c>
      <c r="AE38" s="18">
        <f t="shared" ref="AE38:AE64" si="225">IF(AC38&lt;=0," ",IF(AB38&lt;=0," ",IF(AC38/AB38*100&gt;200,"СВ.200",AC38/AB38)))</f>
        <v>0.11094610000000001</v>
      </c>
      <c r="AF38" s="18" t="str">
        <f t="shared" si="129"/>
        <v>св.200</v>
      </c>
      <c r="AG38" s="23">
        <v>750000</v>
      </c>
      <c r="AH38" s="23">
        <v>258624.43</v>
      </c>
      <c r="AI38" s="23">
        <v>260870.32</v>
      </c>
      <c r="AJ38" s="18">
        <f t="shared" ref="AJ38:AJ64" si="226">IF(AH38&lt;=0," ",IF(AG38&lt;=0," ",IF(AH38/AG38*100&gt;200,"СВ.200",AH38/AG38)))</f>
        <v>0.34483257333333334</v>
      </c>
      <c r="AK38" s="18">
        <f t="shared" si="130"/>
        <v>0.99139077990934343</v>
      </c>
      <c r="AL38" s="23">
        <v>5000</v>
      </c>
      <c r="AM38" s="23">
        <v>1500</v>
      </c>
      <c r="AN38" s="23">
        <v>1600</v>
      </c>
      <c r="AO38" s="18">
        <f t="shared" si="179"/>
        <v>0.3</v>
      </c>
      <c r="AP38" s="18">
        <f t="shared" si="131"/>
        <v>0.9375</v>
      </c>
      <c r="AQ38" s="6">
        <f t="shared" si="211"/>
        <v>125000</v>
      </c>
      <c r="AR38" s="6">
        <f t="shared" si="212"/>
        <v>62381.5</v>
      </c>
      <c r="AS38" s="6">
        <f t="shared" si="213"/>
        <v>136364.69</v>
      </c>
      <c r="AT38" s="18">
        <f t="shared" ref="AT38:AT64" si="227">IF(AR38&lt;=0," ",IF(AQ38&lt;=0," ",IF(AR38/AQ38*100&gt;200,"СВ.200",AR38/AQ38)))</f>
        <v>0.499052</v>
      </c>
      <c r="AU38" s="18">
        <f t="shared" si="132"/>
        <v>0.4574607986862288</v>
      </c>
      <c r="AV38" s="23"/>
      <c r="AW38" s="23"/>
      <c r="AX38" s="23"/>
      <c r="AY38" s="18" t="str">
        <f t="shared" ref="AY38:AY64" si="228">IF(AW38&lt;=0," ",IF(AV38&lt;=0," ",IF(AW38/AV38*100&gt;200,"СВ.200",AW38/AV38)))</f>
        <v xml:space="preserve"> </v>
      </c>
      <c r="AZ38" s="18" t="str">
        <f t="shared" si="133"/>
        <v xml:space="preserve"> </v>
      </c>
      <c r="BA38" s="23"/>
      <c r="BB38" s="23"/>
      <c r="BC38" s="23"/>
      <c r="BD38" s="18" t="str">
        <f t="shared" si="134"/>
        <v xml:space="preserve"> </v>
      </c>
      <c r="BE38" s="18" t="str">
        <f t="shared" si="135"/>
        <v xml:space="preserve"> </v>
      </c>
      <c r="BF38" s="23"/>
      <c r="BG38" s="23"/>
      <c r="BH38" s="23"/>
      <c r="BI38" s="18" t="str">
        <f t="shared" ref="BI38:BI64" si="229">IF(BG38&lt;=0," ",IF(BF38&lt;=0," ",IF(BG38/BF38*100&gt;200,"СВ.200",BG38/BF38)))</f>
        <v xml:space="preserve"> </v>
      </c>
      <c r="BJ38" s="18" t="str">
        <f t="shared" si="136"/>
        <v xml:space="preserve"> </v>
      </c>
      <c r="BK38" s="23"/>
      <c r="BL38" s="23"/>
      <c r="BM38" s="23"/>
      <c r="BN38" s="18" t="str">
        <f t="shared" si="175"/>
        <v xml:space="preserve"> </v>
      </c>
      <c r="BO38" s="18" t="str">
        <f t="shared" si="137"/>
        <v xml:space="preserve"> </v>
      </c>
      <c r="BP38" s="23">
        <v>125000</v>
      </c>
      <c r="BQ38" s="23">
        <v>62381.5</v>
      </c>
      <c r="BR38" s="23">
        <v>69090.429999999993</v>
      </c>
      <c r="BS38" s="18">
        <f t="shared" ref="BS38:BS64" si="230">IF(BQ38&lt;=0," ",IF(BP38&lt;=0," ",IF(BQ38/BP38*100&gt;200,"СВ.200",BQ38/BP38)))</f>
        <v>0.499052</v>
      </c>
      <c r="BT38" s="18">
        <f t="shared" si="170"/>
        <v>0.90289639245261621</v>
      </c>
      <c r="BU38" s="23"/>
      <c r="BV38" s="23"/>
      <c r="BW38" s="23">
        <v>17274.259999999998</v>
      </c>
      <c r="BX38" s="18" t="str">
        <f t="shared" ref="BX38:BX63" si="231">IF(BV38&lt;=0," ",IF(BU38&lt;=0," ",IF(BV38/BU38*100&gt;200,"СВ.200",BV38/BU38)))</f>
        <v xml:space="preserve"> </v>
      </c>
      <c r="BY38" s="18">
        <f t="shared" si="139"/>
        <v>0</v>
      </c>
      <c r="BZ38" s="23"/>
      <c r="CA38" s="23"/>
      <c r="CB38" s="23">
        <v>50000</v>
      </c>
      <c r="CC38" s="18" t="str">
        <f t="shared" si="176"/>
        <v xml:space="preserve"> </v>
      </c>
      <c r="CD38" s="18">
        <f t="shared" si="140"/>
        <v>0</v>
      </c>
      <c r="CE38" s="17">
        <f t="shared" si="214"/>
        <v>0</v>
      </c>
      <c r="CF38" s="17">
        <f t="shared" si="215"/>
        <v>0</v>
      </c>
      <c r="CG38" s="17">
        <f t="shared" si="215"/>
        <v>0</v>
      </c>
      <c r="CH38" s="24" t="str">
        <f t="shared" si="141"/>
        <v xml:space="preserve"> </v>
      </c>
      <c r="CI38" s="18" t="str">
        <f t="shared" si="158"/>
        <v xml:space="preserve"> </v>
      </c>
      <c r="CJ38" s="23"/>
      <c r="CK38" s="23"/>
      <c r="CL38" s="23"/>
      <c r="CM38" s="18" t="str">
        <f t="shared" si="142"/>
        <v xml:space="preserve"> </v>
      </c>
      <c r="CN38" s="18" t="str">
        <f t="shared" si="143"/>
        <v xml:space="preserve"> </v>
      </c>
      <c r="CO38" s="23"/>
      <c r="CP38" s="23"/>
      <c r="CQ38" s="23"/>
      <c r="CR38" s="18" t="str">
        <f t="shared" si="144"/>
        <v xml:space="preserve"> </v>
      </c>
      <c r="CS38" s="18" t="str">
        <f t="shared" si="145"/>
        <v xml:space="preserve"> </v>
      </c>
      <c r="CT38" s="23"/>
      <c r="CU38" s="23"/>
      <c r="CV38" s="23"/>
      <c r="CW38" s="18" t="str">
        <f t="shared" si="146"/>
        <v xml:space="preserve"> </v>
      </c>
      <c r="CX38" s="18" t="str">
        <f t="shared" si="147"/>
        <v xml:space="preserve"> </v>
      </c>
      <c r="CY38" s="23"/>
      <c r="CZ38" s="23"/>
      <c r="DA38" s="23"/>
      <c r="DB38" s="18" t="str">
        <f t="shared" ref="DB38:DB64" si="232">IF(CZ38&lt;=0," ",IF(CY38&lt;=0," ",IF(CZ38/CY38*100&gt;200,"СВ.200",CZ38/CY38)))</f>
        <v xml:space="preserve"> </v>
      </c>
      <c r="DC38" s="18" t="str">
        <f t="shared" si="148"/>
        <v xml:space="preserve"> </v>
      </c>
      <c r="DD38" s="23"/>
      <c r="DE38" s="23"/>
      <c r="DF38" s="23"/>
      <c r="DG38" s="18" t="str">
        <f t="shared" ref="DG38:DG64" si="233">IF(DE38&lt;=0," ",IF(DD38&lt;=0," ",IF(DE38/DD38*100&gt;200,"СВ.200",DE38/DD38)))</f>
        <v xml:space="preserve"> </v>
      </c>
      <c r="DH38" s="18" t="str">
        <f t="shared" si="149"/>
        <v xml:space="preserve"> </v>
      </c>
      <c r="DI38" s="23"/>
      <c r="DJ38" s="23"/>
      <c r="DK38" s="18" t="str">
        <f t="shared" ref="DK38:DK40" si="234">IF(DI38=0," ",IF(DI38/DJ38*100&gt;200,"св.200",DI38/DJ38))</f>
        <v xml:space="preserve"> </v>
      </c>
      <c r="DL38" s="23"/>
      <c r="DM38" s="23"/>
      <c r="DN38" s="23"/>
      <c r="DO38" s="18" t="str">
        <f t="shared" ref="DO38:DO64" si="235">IF(DM38&lt;=0," ",IF(DL38&lt;=0," ",IF(DM38/DL38*100&gt;200,"СВ.200",DM38/DL38)))</f>
        <v xml:space="preserve"> </v>
      </c>
      <c r="DP38" s="18" t="str">
        <f t="shared" si="151"/>
        <v xml:space="preserve"> </v>
      </c>
      <c r="DQ38" s="23"/>
      <c r="DR38" s="23"/>
      <c r="DS38" s="23"/>
      <c r="DT38" s="18" t="str">
        <f t="shared" si="121"/>
        <v xml:space="preserve"> </v>
      </c>
      <c r="DU38" s="18" t="str">
        <f t="shared" si="203"/>
        <v xml:space="preserve"> </v>
      </c>
    </row>
    <row r="39" spans="1:125" s="21" customFormat="1" ht="15.75" customHeight="1" outlineLevel="1" x14ac:dyDescent="0.25">
      <c r="A39" s="11">
        <v>29</v>
      </c>
      <c r="B39" s="5" t="s">
        <v>99</v>
      </c>
      <c r="C39" s="17">
        <f t="shared" si="206"/>
        <v>5096000</v>
      </c>
      <c r="D39" s="17">
        <f t="shared" si="207"/>
        <v>2818302.9</v>
      </c>
      <c r="E39" s="17">
        <f t="shared" si="208"/>
        <v>2761665.95</v>
      </c>
      <c r="F39" s="18">
        <f t="shared" si="220"/>
        <v>0.55304217032967029</v>
      </c>
      <c r="G39" s="18">
        <f t="shared" si="123"/>
        <v>1.0205082551711222</v>
      </c>
      <c r="H39" s="10">
        <f t="shared" si="216"/>
        <v>4531000</v>
      </c>
      <c r="I39" s="14">
        <f t="shared" si="217"/>
        <v>2422898.56</v>
      </c>
      <c r="J39" s="10">
        <f t="shared" si="218"/>
        <v>2382571.9300000002</v>
      </c>
      <c r="K39" s="18">
        <f t="shared" si="221"/>
        <v>0.53473815051864937</v>
      </c>
      <c r="L39" s="18">
        <f t="shared" si="125"/>
        <v>1.01692567157878</v>
      </c>
      <c r="M39" s="23">
        <v>2501000</v>
      </c>
      <c r="N39" s="23">
        <v>1347284.23</v>
      </c>
      <c r="O39" s="23">
        <v>1202425.04</v>
      </c>
      <c r="P39" s="18">
        <f t="shared" si="222"/>
        <v>0.53869821271491403</v>
      </c>
      <c r="Q39" s="18">
        <f t="shared" si="126"/>
        <v>1.1204725327410014</v>
      </c>
      <c r="R39" s="23"/>
      <c r="S39" s="23"/>
      <c r="T39" s="23"/>
      <c r="U39" s="18" t="str">
        <f t="shared" si="223"/>
        <v xml:space="preserve"> </v>
      </c>
      <c r="V39" s="18" t="str">
        <f t="shared" si="209"/>
        <v xml:space="preserve"> </v>
      </c>
      <c r="W39" s="23"/>
      <c r="X39" s="23"/>
      <c r="Y39" s="23"/>
      <c r="Z39" s="18" t="str">
        <f t="shared" si="224"/>
        <v xml:space="preserve"> </v>
      </c>
      <c r="AA39" s="18" t="str">
        <f t="shared" si="128"/>
        <v xml:space="preserve"> </v>
      </c>
      <c r="AB39" s="23">
        <v>280000</v>
      </c>
      <c r="AC39" s="23">
        <v>50338.04</v>
      </c>
      <c r="AD39" s="23">
        <v>39934.639999999999</v>
      </c>
      <c r="AE39" s="18">
        <f t="shared" si="225"/>
        <v>0.17977871428571429</v>
      </c>
      <c r="AF39" s="18">
        <f t="shared" si="129"/>
        <v>1.2605106744420382</v>
      </c>
      <c r="AG39" s="23">
        <v>1750000</v>
      </c>
      <c r="AH39" s="23">
        <v>1025276.29</v>
      </c>
      <c r="AI39" s="23">
        <v>1140212.25</v>
      </c>
      <c r="AJ39" s="18">
        <f t="shared" si="226"/>
        <v>0.58587216571428569</v>
      </c>
      <c r="AK39" s="18">
        <f t="shared" si="130"/>
        <v>0.89919775024343063</v>
      </c>
      <c r="AL39" s="23"/>
      <c r="AM39" s="23"/>
      <c r="AN39" s="23"/>
      <c r="AO39" s="18" t="str">
        <f t="shared" si="179"/>
        <v xml:space="preserve"> </v>
      </c>
      <c r="AP39" s="18" t="str">
        <f t="shared" si="131"/>
        <v xml:space="preserve"> </v>
      </c>
      <c r="AQ39" s="6">
        <f t="shared" si="211"/>
        <v>565000</v>
      </c>
      <c r="AR39" s="6">
        <f t="shared" si="212"/>
        <v>395404.33999999997</v>
      </c>
      <c r="AS39" s="6">
        <f t="shared" si="213"/>
        <v>379094.02</v>
      </c>
      <c r="AT39" s="18">
        <f t="shared" si="227"/>
        <v>0.69983069026548672</v>
      </c>
      <c r="AU39" s="18">
        <f t="shared" si="132"/>
        <v>1.0430244718711204</v>
      </c>
      <c r="AV39" s="23"/>
      <c r="AW39" s="23"/>
      <c r="AX39" s="23"/>
      <c r="AY39" s="18" t="str">
        <f t="shared" si="228"/>
        <v xml:space="preserve"> </v>
      </c>
      <c r="AZ39" s="18" t="str">
        <f t="shared" si="133"/>
        <v xml:space="preserve"> </v>
      </c>
      <c r="BA39" s="23"/>
      <c r="BB39" s="23"/>
      <c r="BC39" s="23"/>
      <c r="BD39" s="18" t="str">
        <f t="shared" si="134"/>
        <v xml:space="preserve"> </v>
      </c>
      <c r="BE39" s="18" t="str">
        <f t="shared" si="135"/>
        <v xml:space="preserve"> </v>
      </c>
      <c r="BF39" s="23">
        <v>15600</v>
      </c>
      <c r="BG39" s="23">
        <v>106000</v>
      </c>
      <c r="BH39" s="23">
        <v>9600</v>
      </c>
      <c r="BI39" s="18" t="str">
        <f t="shared" si="229"/>
        <v>СВ.200</v>
      </c>
      <c r="BJ39" s="18" t="str">
        <f t="shared" si="136"/>
        <v>св.200</v>
      </c>
      <c r="BK39" s="23">
        <v>14400</v>
      </c>
      <c r="BL39" s="23">
        <v>0</v>
      </c>
      <c r="BM39" s="23">
        <v>12152</v>
      </c>
      <c r="BN39" s="18" t="str">
        <f t="shared" si="175"/>
        <v xml:space="preserve"> </v>
      </c>
      <c r="BO39" s="18" t="str">
        <f>IF(BL39=0," ",IF(BL39/BM39*100&gt;200,"св.200",BL39/BM39))</f>
        <v xml:space="preserve"> </v>
      </c>
      <c r="BP39" s="23">
        <v>485000</v>
      </c>
      <c r="BQ39" s="23">
        <v>222274.69</v>
      </c>
      <c r="BR39" s="23">
        <v>215129.28</v>
      </c>
      <c r="BS39" s="18">
        <f t="shared" si="230"/>
        <v>0.45829832989690722</v>
      </c>
      <c r="BT39" s="18">
        <f t="shared" si="170"/>
        <v>1.0332144931642964</v>
      </c>
      <c r="BU39" s="23">
        <v>50000</v>
      </c>
      <c r="BV39" s="23">
        <v>67131.06</v>
      </c>
      <c r="BW39" s="23">
        <v>27612.74</v>
      </c>
      <c r="BX39" s="18">
        <f t="shared" si="231"/>
        <v>1.3426212</v>
      </c>
      <c r="BY39" s="18" t="str">
        <f t="shared" si="139"/>
        <v>св.200</v>
      </c>
      <c r="BZ39" s="23"/>
      <c r="CA39" s="23"/>
      <c r="CB39" s="23">
        <v>114600</v>
      </c>
      <c r="CC39" s="18" t="str">
        <f t="shared" si="176"/>
        <v xml:space="preserve"> </v>
      </c>
      <c r="CD39" s="18">
        <f t="shared" si="140"/>
        <v>0</v>
      </c>
      <c r="CE39" s="17">
        <f t="shared" si="214"/>
        <v>0</v>
      </c>
      <c r="CF39" s="17">
        <f t="shared" si="215"/>
        <v>0</v>
      </c>
      <c r="CG39" s="17">
        <f t="shared" si="215"/>
        <v>0</v>
      </c>
      <c r="CH39" s="24" t="str">
        <f t="shared" si="141"/>
        <v xml:space="preserve"> </v>
      </c>
      <c r="CI39" s="18" t="str">
        <f t="shared" si="158"/>
        <v xml:space="preserve"> </v>
      </c>
      <c r="CJ39" s="23"/>
      <c r="CK39" s="23"/>
      <c r="CL39" s="23"/>
      <c r="CM39" s="18" t="str">
        <f t="shared" si="142"/>
        <v xml:space="preserve"> </v>
      </c>
      <c r="CN39" s="18" t="str">
        <f t="shared" si="143"/>
        <v xml:space="preserve"> </v>
      </c>
      <c r="CO39" s="23"/>
      <c r="CP39" s="23"/>
      <c r="CQ39" s="23"/>
      <c r="CR39" s="18" t="str">
        <f t="shared" si="144"/>
        <v xml:space="preserve"> </v>
      </c>
      <c r="CS39" s="18" t="str">
        <f t="shared" si="145"/>
        <v xml:space="preserve"> </v>
      </c>
      <c r="CT39" s="23"/>
      <c r="CU39" s="23"/>
      <c r="CV39" s="23"/>
      <c r="CW39" s="18" t="str">
        <f t="shared" si="146"/>
        <v xml:space="preserve"> </v>
      </c>
      <c r="CX39" s="18" t="str">
        <f t="shared" si="147"/>
        <v xml:space="preserve"> </v>
      </c>
      <c r="CY39" s="23"/>
      <c r="CZ39" s="23"/>
      <c r="DA39" s="23"/>
      <c r="DB39" s="18" t="str">
        <f t="shared" si="232"/>
        <v xml:space="preserve"> </v>
      </c>
      <c r="DC39" s="18" t="str">
        <f t="shared" si="148"/>
        <v xml:space="preserve"> </v>
      </c>
      <c r="DD39" s="23"/>
      <c r="DE39" s="23">
        <v>499.93</v>
      </c>
      <c r="DF39" s="23"/>
      <c r="DG39" s="18" t="str">
        <f t="shared" si="233"/>
        <v xml:space="preserve"> </v>
      </c>
      <c r="DH39" s="18" t="str">
        <f t="shared" si="149"/>
        <v xml:space="preserve"> </v>
      </c>
      <c r="DI39" s="23">
        <v>-501.34</v>
      </c>
      <c r="DJ39" s="23"/>
      <c r="DK39" s="18"/>
      <c r="DL39" s="23"/>
      <c r="DM39" s="23"/>
      <c r="DN39" s="23"/>
      <c r="DO39" s="18" t="str">
        <f t="shared" si="235"/>
        <v xml:space="preserve"> </v>
      </c>
      <c r="DP39" s="18" t="str">
        <f t="shared" si="151"/>
        <v xml:space="preserve"> </v>
      </c>
      <c r="DQ39" s="23"/>
      <c r="DR39" s="23"/>
      <c r="DS39" s="23"/>
      <c r="DT39" s="18" t="str">
        <f t="shared" si="121"/>
        <v xml:space="preserve"> </v>
      </c>
      <c r="DU39" s="18" t="str">
        <f t="shared" si="203"/>
        <v xml:space="preserve"> </v>
      </c>
    </row>
    <row r="40" spans="1:125" s="21" customFormat="1" ht="15.75" customHeight="1" outlineLevel="1" x14ac:dyDescent="0.25">
      <c r="A40" s="11">
        <v>30</v>
      </c>
      <c r="B40" s="5" t="s">
        <v>4</v>
      </c>
      <c r="C40" s="17">
        <f t="shared" si="206"/>
        <v>1122600</v>
      </c>
      <c r="D40" s="17">
        <f t="shared" si="207"/>
        <v>652664.87</v>
      </c>
      <c r="E40" s="17">
        <f t="shared" si="208"/>
        <v>588583.73</v>
      </c>
      <c r="F40" s="18">
        <f t="shared" si="220"/>
        <v>0.58138684304293609</v>
      </c>
      <c r="G40" s="18">
        <f t="shared" si="123"/>
        <v>1.1088734477930609</v>
      </c>
      <c r="H40" s="10">
        <f t="shared" si="216"/>
        <v>673800</v>
      </c>
      <c r="I40" s="14">
        <f t="shared" si="217"/>
        <v>350376.10000000003</v>
      </c>
      <c r="J40" s="10">
        <f t="shared" si="218"/>
        <v>253322.56</v>
      </c>
      <c r="K40" s="18">
        <f t="shared" si="221"/>
        <v>0.52000014841199171</v>
      </c>
      <c r="L40" s="18">
        <f t="shared" si="125"/>
        <v>1.3831223717303347</v>
      </c>
      <c r="M40" s="23">
        <v>140000</v>
      </c>
      <c r="N40" s="23">
        <v>84224.16</v>
      </c>
      <c r="O40" s="23">
        <v>80786.45</v>
      </c>
      <c r="P40" s="18">
        <f t="shared" si="222"/>
        <v>0.60160114285714283</v>
      </c>
      <c r="Q40" s="18">
        <f t="shared" si="126"/>
        <v>1.0425530519041251</v>
      </c>
      <c r="R40" s="23"/>
      <c r="S40" s="23"/>
      <c r="T40" s="23"/>
      <c r="U40" s="18" t="str">
        <f t="shared" si="223"/>
        <v xml:space="preserve"> </v>
      </c>
      <c r="V40" s="18" t="str">
        <f t="shared" si="209"/>
        <v xml:space="preserve"> </v>
      </c>
      <c r="W40" s="23"/>
      <c r="X40" s="23"/>
      <c r="Y40" s="23"/>
      <c r="Z40" s="18" t="str">
        <f t="shared" si="224"/>
        <v xml:space="preserve"> </v>
      </c>
      <c r="AA40" s="18" t="str">
        <f t="shared" si="128"/>
        <v xml:space="preserve"> </v>
      </c>
      <c r="AB40" s="23">
        <v>72000</v>
      </c>
      <c r="AC40" s="23">
        <v>3648.46</v>
      </c>
      <c r="AD40" s="23">
        <v>5258.38</v>
      </c>
      <c r="AE40" s="18">
        <f t="shared" si="225"/>
        <v>5.0673055555555555E-2</v>
      </c>
      <c r="AF40" s="18">
        <f t="shared" si="129"/>
        <v>0.69383726546959323</v>
      </c>
      <c r="AG40" s="23">
        <v>460000</v>
      </c>
      <c r="AH40" s="23">
        <v>261803.48</v>
      </c>
      <c r="AI40" s="23">
        <v>167077.73000000001</v>
      </c>
      <c r="AJ40" s="18">
        <f t="shared" si="226"/>
        <v>0.56913800000000003</v>
      </c>
      <c r="AK40" s="18">
        <f t="shared" si="130"/>
        <v>1.5669561706398571</v>
      </c>
      <c r="AL40" s="23">
        <v>1800</v>
      </c>
      <c r="AM40" s="23">
        <v>700</v>
      </c>
      <c r="AN40" s="23">
        <v>200</v>
      </c>
      <c r="AO40" s="18">
        <f t="shared" si="179"/>
        <v>0.3888888888888889</v>
      </c>
      <c r="AP40" s="18" t="str">
        <f t="shared" si="131"/>
        <v>св.200</v>
      </c>
      <c r="AQ40" s="6">
        <f t="shared" si="211"/>
        <v>448800</v>
      </c>
      <c r="AR40" s="6">
        <f t="shared" si="212"/>
        <v>302288.76999999996</v>
      </c>
      <c r="AS40" s="6">
        <f t="shared" si="213"/>
        <v>335261.17000000004</v>
      </c>
      <c r="AT40" s="18">
        <f t="shared" si="227"/>
        <v>0.67354895276292326</v>
      </c>
      <c r="AU40" s="18">
        <f t="shared" si="132"/>
        <v>0.90165159896089342</v>
      </c>
      <c r="AV40" s="23"/>
      <c r="AW40" s="23"/>
      <c r="AX40" s="23"/>
      <c r="AY40" s="18" t="str">
        <f t="shared" si="228"/>
        <v xml:space="preserve"> </v>
      </c>
      <c r="AZ40" s="18" t="str">
        <f t="shared" si="133"/>
        <v xml:space="preserve"> </v>
      </c>
      <c r="BA40" s="23"/>
      <c r="BB40" s="23"/>
      <c r="BC40" s="23"/>
      <c r="BD40" s="18" t="str">
        <f t="shared" si="134"/>
        <v xml:space="preserve"> </v>
      </c>
      <c r="BE40" s="18" t="str">
        <f t="shared" si="135"/>
        <v xml:space="preserve"> </v>
      </c>
      <c r="BF40" s="23"/>
      <c r="BG40" s="23"/>
      <c r="BH40" s="23"/>
      <c r="BI40" s="18" t="str">
        <f t="shared" si="229"/>
        <v xml:space="preserve"> </v>
      </c>
      <c r="BJ40" s="18" t="str">
        <f t="shared" si="136"/>
        <v xml:space="preserve"> </v>
      </c>
      <c r="BK40" s="23">
        <v>2800</v>
      </c>
      <c r="BL40" s="23">
        <v>2800</v>
      </c>
      <c r="BM40" s="23">
        <v>10992</v>
      </c>
      <c r="BN40" s="18">
        <f>IF(BL40&lt;=0," ",IF(BK40&lt;=0," ",IF(BL40/BK40*100&gt;200,"СВ.200",BL40/BK40)))</f>
        <v>1</v>
      </c>
      <c r="BO40" s="18">
        <f t="shared" si="137"/>
        <v>0.25473071324599711</v>
      </c>
      <c r="BP40" s="23">
        <v>220000</v>
      </c>
      <c r="BQ40" s="23">
        <v>104424.78</v>
      </c>
      <c r="BR40" s="23">
        <v>120033.32</v>
      </c>
      <c r="BS40" s="18">
        <f t="shared" si="230"/>
        <v>0.47465809090909089</v>
      </c>
      <c r="BT40" s="18">
        <f t="shared" si="170"/>
        <v>0.86996493973506683</v>
      </c>
      <c r="BU40" s="23">
        <v>226000</v>
      </c>
      <c r="BV40" s="23">
        <v>115721.07</v>
      </c>
      <c r="BW40" s="23">
        <v>156235.85</v>
      </c>
      <c r="BX40" s="18">
        <f t="shared" si="231"/>
        <v>0.51204013274336291</v>
      </c>
      <c r="BY40" s="18">
        <f t="shared" si="139"/>
        <v>0.74068192415505152</v>
      </c>
      <c r="BZ40" s="23"/>
      <c r="CA40" s="23"/>
      <c r="CB40" s="23"/>
      <c r="CC40" s="18" t="str">
        <f t="shared" si="176"/>
        <v xml:space="preserve"> </v>
      </c>
      <c r="CD40" s="18" t="str">
        <f t="shared" si="140"/>
        <v xml:space="preserve"> </v>
      </c>
      <c r="CE40" s="17">
        <f t="shared" si="214"/>
        <v>0</v>
      </c>
      <c r="CF40" s="17">
        <f t="shared" si="215"/>
        <v>78840</v>
      </c>
      <c r="CG40" s="17">
        <f t="shared" si="215"/>
        <v>0</v>
      </c>
      <c r="CH40" s="24" t="str">
        <f t="shared" si="141"/>
        <v xml:space="preserve"> </v>
      </c>
      <c r="CI40" s="18" t="str">
        <f t="shared" si="158"/>
        <v xml:space="preserve"> </v>
      </c>
      <c r="CJ40" s="23"/>
      <c r="CK40" s="23"/>
      <c r="CL40" s="23"/>
      <c r="CM40" s="18" t="str">
        <f t="shared" si="142"/>
        <v xml:space="preserve"> </v>
      </c>
      <c r="CN40" s="18" t="str">
        <f t="shared" si="143"/>
        <v xml:space="preserve"> </v>
      </c>
      <c r="CO40" s="23"/>
      <c r="CP40" s="23">
        <v>78840</v>
      </c>
      <c r="CQ40" s="23"/>
      <c r="CR40" s="18" t="str">
        <f t="shared" si="144"/>
        <v xml:space="preserve"> </v>
      </c>
      <c r="CS40" s="18" t="str">
        <f t="shared" si="145"/>
        <v xml:space="preserve"> </v>
      </c>
      <c r="CT40" s="23"/>
      <c r="CU40" s="23"/>
      <c r="CV40" s="23"/>
      <c r="CW40" s="18" t="str">
        <f t="shared" si="146"/>
        <v xml:space="preserve"> </v>
      </c>
      <c r="CX40" s="18" t="str">
        <f t="shared" si="147"/>
        <v xml:space="preserve"> </v>
      </c>
      <c r="CY40" s="23"/>
      <c r="CZ40" s="23"/>
      <c r="DA40" s="23"/>
      <c r="DB40" s="18" t="str">
        <f t="shared" si="232"/>
        <v xml:space="preserve"> </v>
      </c>
      <c r="DC40" s="18" t="str">
        <f t="shared" si="148"/>
        <v xml:space="preserve"> </v>
      </c>
      <c r="DD40" s="23"/>
      <c r="DE40" s="23"/>
      <c r="DF40" s="23"/>
      <c r="DG40" s="18" t="str">
        <f t="shared" si="233"/>
        <v xml:space="preserve"> </v>
      </c>
      <c r="DH40" s="18" t="str">
        <f t="shared" si="149"/>
        <v xml:space="preserve"> </v>
      </c>
      <c r="DI40" s="23">
        <v>502.92</v>
      </c>
      <c r="DJ40" s="23">
        <v>48000</v>
      </c>
      <c r="DK40" s="18">
        <f t="shared" si="234"/>
        <v>1.0477500000000001E-2</v>
      </c>
      <c r="DL40" s="23"/>
      <c r="DM40" s="23"/>
      <c r="DN40" s="23"/>
      <c r="DO40" s="18" t="str">
        <f t="shared" si="235"/>
        <v xml:space="preserve"> </v>
      </c>
      <c r="DP40" s="18" t="str">
        <f t="shared" si="151"/>
        <v xml:space="preserve"> </v>
      </c>
      <c r="DQ40" s="23"/>
      <c r="DR40" s="23"/>
      <c r="DS40" s="23"/>
      <c r="DT40" s="18" t="str">
        <f t="shared" si="121"/>
        <v xml:space="preserve"> </v>
      </c>
      <c r="DU40" s="18" t="str">
        <f t="shared" si="203"/>
        <v xml:space="preserve"> </v>
      </c>
    </row>
    <row r="41" spans="1:125" s="21" customFormat="1" ht="16.5" customHeight="1" outlineLevel="1" x14ac:dyDescent="0.25">
      <c r="A41" s="11">
        <v>31</v>
      </c>
      <c r="B41" s="5" t="s">
        <v>98</v>
      </c>
      <c r="C41" s="17">
        <f t="shared" si="206"/>
        <v>2100000</v>
      </c>
      <c r="D41" s="17">
        <f t="shared" si="207"/>
        <v>1015363.05</v>
      </c>
      <c r="E41" s="17">
        <f t="shared" si="208"/>
        <v>962412.10000000009</v>
      </c>
      <c r="F41" s="18">
        <f t="shared" si="220"/>
        <v>0.48350621428571433</v>
      </c>
      <c r="G41" s="18">
        <f t="shared" si="123"/>
        <v>1.0550189986181595</v>
      </c>
      <c r="H41" s="10">
        <f t="shared" si="216"/>
        <v>1900000</v>
      </c>
      <c r="I41" s="14">
        <f t="shared" si="217"/>
        <v>715938.63</v>
      </c>
      <c r="J41" s="10">
        <f t="shared" si="218"/>
        <v>837104.95000000007</v>
      </c>
      <c r="K41" s="18">
        <f t="shared" si="221"/>
        <v>0.37680980526315788</v>
      </c>
      <c r="L41" s="18">
        <f t="shared" si="125"/>
        <v>0.85525552082806333</v>
      </c>
      <c r="M41" s="23">
        <v>720000</v>
      </c>
      <c r="N41" s="23">
        <v>268675.19</v>
      </c>
      <c r="O41" s="23">
        <v>422541.62</v>
      </c>
      <c r="P41" s="18">
        <f t="shared" si="222"/>
        <v>0.37315998611111112</v>
      </c>
      <c r="Q41" s="18">
        <f t="shared" si="126"/>
        <v>0.63585497210901976</v>
      </c>
      <c r="R41" s="23"/>
      <c r="S41" s="23"/>
      <c r="T41" s="23"/>
      <c r="U41" s="18" t="str">
        <f t="shared" si="223"/>
        <v xml:space="preserve"> </v>
      </c>
      <c r="V41" s="18" t="str">
        <f t="shared" si="209"/>
        <v xml:space="preserve"> </v>
      </c>
      <c r="W41" s="23"/>
      <c r="X41" s="23"/>
      <c r="Y41" s="23">
        <v>211.09</v>
      </c>
      <c r="Z41" s="18" t="str">
        <f t="shared" si="224"/>
        <v xml:space="preserve"> </v>
      </c>
      <c r="AA41" s="18">
        <f t="shared" si="128"/>
        <v>0</v>
      </c>
      <c r="AB41" s="23">
        <v>200000</v>
      </c>
      <c r="AC41" s="23">
        <v>27911.18</v>
      </c>
      <c r="AD41" s="23">
        <v>21518.15</v>
      </c>
      <c r="AE41" s="18">
        <f t="shared" si="225"/>
        <v>0.13955590000000001</v>
      </c>
      <c r="AF41" s="18">
        <f t="shared" si="129"/>
        <v>1.2970994253688164</v>
      </c>
      <c r="AG41" s="23">
        <v>980000</v>
      </c>
      <c r="AH41" s="23">
        <v>419352.26</v>
      </c>
      <c r="AI41" s="23">
        <v>392834.09</v>
      </c>
      <c r="AJ41" s="18">
        <f t="shared" si="226"/>
        <v>0.42791046938775512</v>
      </c>
      <c r="AK41" s="18">
        <f>IF(AI41&lt;=0," ",IF(AH41/AI41*100&gt;200,"св.200",AH41/AI41))</f>
        <v>1.0675047575428089</v>
      </c>
      <c r="AL41" s="23"/>
      <c r="AM41" s="23"/>
      <c r="AN41" s="23"/>
      <c r="AO41" s="18" t="str">
        <f t="shared" si="179"/>
        <v xml:space="preserve"> </v>
      </c>
      <c r="AP41" s="18" t="str">
        <f t="shared" si="131"/>
        <v xml:space="preserve"> </v>
      </c>
      <c r="AQ41" s="6">
        <f t="shared" si="211"/>
        <v>200000</v>
      </c>
      <c r="AR41" s="6">
        <f t="shared" si="212"/>
        <v>299424.42</v>
      </c>
      <c r="AS41" s="6">
        <f t="shared" si="213"/>
        <v>125307.15</v>
      </c>
      <c r="AT41" s="18">
        <f t="shared" si="227"/>
        <v>1.4971220999999999</v>
      </c>
      <c r="AU41" s="18" t="str">
        <f t="shared" si="132"/>
        <v>св.200</v>
      </c>
      <c r="AV41" s="23"/>
      <c r="AW41" s="23"/>
      <c r="AX41" s="23"/>
      <c r="AY41" s="18" t="str">
        <f t="shared" si="228"/>
        <v xml:space="preserve"> </v>
      </c>
      <c r="AZ41" s="18" t="str">
        <f t="shared" si="133"/>
        <v xml:space="preserve"> </v>
      </c>
      <c r="BA41" s="23"/>
      <c r="BB41" s="23"/>
      <c r="BC41" s="23"/>
      <c r="BD41" s="18" t="str">
        <f t="shared" si="134"/>
        <v xml:space="preserve"> </v>
      </c>
      <c r="BE41" s="18" t="str">
        <f t="shared" si="135"/>
        <v xml:space="preserve"> </v>
      </c>
      <c r="BF41" s="23"/>
      <c r="BG41" s="23"/>
      <c r="BH41" s="23"/>
      <c r="BI41" s="18" t="str">
        <f t="shared" si="229"/>
        <v xml:space="preserve"> </v>
      </c>
      <c r="BJ41" s="18" t="str">
        <f t="shared" si="136"/>
        <v xml:space="preserve"> </v>
      </c>
      <c r="BK41" s="23"/>
      <c r="BL41" s="23"/>
      <c r="BM41" s="23"/>
      <c r="BN41" s="18" t="str">
        <f t="shared" si="175"/>
        <v xml:space="preserve"> </v>
      </c>
      <c r="BO41" s="18" t="str">
        <f t="shared" si="137"/>
        <v xml:space="preserve"> </v>
      </c>
      <c r="BP41" s="23">
        <v>200000</v>
      </c>
      <c r="BQ41" s="23">
        <v>205794.09</v>
      </c>
      <c r="BR41" s="23">
        <v>125307.15</v>
      </c>
      <c r="BS41" s="18">
        <f t="shared" si="230"/>
        <v>1.0289704500000001</v>
      </c>
      <c r="BT41" s="18">
        <f t="shared" si="170"/>
        <v>1.642317218131607</v>
      </c>
      <c r="BU41" s="23"/>
      <c r="BV41" s="23">
        <v>7644.33</v>
      </c>
      <c r="BW41" s="23"/>
      <c r="BX41" s="18" t="str">
        <f t="shared" si="231"/>
        <v xml:space="preserve"> </v>
      </c>
      <c r="BY41" s="18" t="str">
        <f t="shared" si="139"/>
        <v xml:space="preserve"> </v>
      </c>
      <c r="BZ41" s="23"/>
      <c r="CA41" s="23"/>
      <c r="CB41" s="23"/>
      <c r="CC41" s="18" t="str">
        <f t="shared" si="176"/>
        <v xml:space="preserve"> </v>
      </c>
      <c r="CD41" s="18" t="str">
        <f t="shared" si="140"/>
        <v xml:space="preserve"> </v>
      </c>
      <c r="CE41" s="17">
        <f t="shared" si="214"/>
        <v>0</v>
      </c>
      <c r="CF41" s="17">
        <f t="shared" si="215"/>
        <v>0</v>
      </c>
      <c r="CG41" s="17">
        <f t="shared" si="215"/>
        <v>0</v>
      </c>
      <c r="CH41" s="24" t="str">
        <f t="shared" si="141"/>
        <v xml:space="preserve"> </v>
      </c>
      <c r="CI41" s="18" t="str">
        <f t="shared" si="158"/>
        <v xml:space="preserve"> </v>
      </c>
      <c r="CJ41" s="23"/>
      <c r="CK41" s="23"/>
      <c r="CL41" s="23"/>
      <c r="CM41" s="18" t="str">
        <f t="shared" si="142"/>
        <v xml:space="preserve"> </v>
      </c>
      <c r="CN41" s="18" t="str">
        <f t="shared" si="143"/>
        <v xml:space="preserve"> </v>
      </c>
      <c r="CO41" s="23"/>
      <c r="CP41" s="23"/>
      <c r="CQ41" s="23"/>
      <c r="CR41" s="18" t="str">
        <f t="shared" si="144"/>
        <v xml:space="preserve"> </v>
      </c>
      <c r="CS41" s="18" t="str">
        <f t="shared" si="145"/>
        <v xml:space="preserve"> </v>
      </c>
      <c r="CT41" s="23"/>
      <c r="CU41" s="23"/>
      <c r="CV41" s="23"/>
      <c r="CW41" s="18" t="str">
        <f t="shared" si="146"/>
        <v xml:space="preserve"> </v>
      </c>
      <c r="CX41" s="18" t="str">
        <f t="shared" si="147"/>
        <v xml:space="preserve"> </v>
      </c>
      <c r="CY41" s="23"/>
      <c r="CZ41" s="23"/>
      <c r="DA41" s="23"/>
      <c r="DB41" s="18" t="str">
        <f t="shared" si="232"/>
        <v xml:space="preserve"> </v>
      </c>
      <c r="DC41" s="18" t="str">
        <f t="shared" si="148"/>
        <v xml:space="preserve"> </v>
      </c>
      <c r="DD41" s="23"/>
      <c r="DE41" s="23">
        <v>86829.46</v>
      </c>
      <c r="DF41" s="23"/>
      <c r="DG41" s="18" t="str">
        <f t="shared" si="233"/>
        <v xml:space="preserve"> </v>
      </c>
      <c r="DH41" s="18" t="str">
        <f t="shared" si="149"/>
        <v xml:space="preserve"> </v>
      </c>
      <c r="DI41" s="23">
        <v>-843.46</v>
      </c>
      <c r="DJ41" s="23"/>
      <c r="DK41" s="18"/>
      <c r="DL41" s="23"/>
      <c r="DM41" s="23"/>
      <c r="DN41" s="23"/>
      <c r="DO41" s="18" t="str">
        <f t="shared" si="235"/>
        <v xml:space="preserve"> </v>
      </c>
      <c r="DP41" s="18" t="str">
        <f t="shared" si="151"/>
        <v xml:space="preserve"> </v>
      </c>
      <c r="DQ41" s="23"/>
      <c r="DR41" s="23"/>
      <c r="DS41" s="23"/>
      <c r="DT41" s="18" t="str">
        <f t="shared" si="121"/>
        <v xml:space="preserve"> </v>
      </c>
      <c r="DU41" s="18" t="str">
        <f t="shared" si="203"/>
        <v xml:space="preserve"> </v>
      </c>
    </row>
    <row r="42" spans="1:125" s="38" customFormat="1" ht="32.1" customHeight="1" x14ac:dyDescent="0.25">
      <c r="A42" s="12"/>
      <c r="B42" s="4" t="s">
        <v>126</v>
      </c>
      <c r="C42" s="20">
        <f>SUM(C43:C47)</f>
        <v>27565187.399999999</v>
      </c>
      <c r="D42" s="20">
        <f>SUM(D43:D47)</f>
        <v>15479797.729999999</v>
      </c>
      <c r="E42" s="20">
        <f>SUM(E43:E47)</f>
        <v>9872600.4099999983</v>
      </c>
      <c r="F42" s="16">
        <f t="shared" si="220"/>
        <v>0.56157056019143914</v>
      </c>
      <c r="G42" s="16">
        <f t="shared" si="123"/>
        <v>1.5679554612906694</v>
      </c>
      <c r="H42" s="15">
        <f t="shared" ref="H42:J42" si="236">SUM(H43:H47)</f>
        <v>21520439</v>
      </c>
      <c r="I42" s="29">
        <f>SUM(I43:I47)</f>
        <v>9790509.0499999989</v>
      </c>
      <c r="J42" s="15">
        <f t="shared" si="236"/>
        <v>9203418.1499999985</v>
      </c>
      <c r="K42" s="16">
        <f t="shared" si="221"/>
        <v>0.45494002469001671</v>
      </c>
      <c r="L42" s="16">
        <f t="shared" si="125"/>
        <v>1.0637905276530331</v>
      </c>
      <c r="M42" s="15">
        <f>SUM(M43:M47)</f>
        <v>15520685</v>
      </c>
      <c r="N42" s="15">
        <f>SUM(N43:N47)</f>
        <v>7538409.8799999999</v>
      </c>
      <c r="O42" s="15">
        <f>SUM(O43:O47)</f>
        <v>7047601.54</v>
      </c>
      <c r="P42" s="16">
        <f t="shared" si="222"/>
        <v>0.48570084889938814</v>
      </c>
      <c r="Q42" s="16">
        <f t="shared" si="126"/>
        <v>1.0696418969225663</v>
      </c>
      <c r="R42" s="15">
        <f>SUM(R43:R47)</f>
        <v>1497954</v>
      </c>
      <c r="S42" s="15">
        <f>SUM(S43:S47)</f>
        <v>783614.87</v>
      </c>
      <c r="T42" s="15">
        <f>SUM(T43:T47)</f>
        <v>652066.96</v>
      </c>
      <c r="U42" s="16">
        <f t="shared" si="223"/>
        <v>0.52312345372421321</v>
      </c>
      <c r="V42" s="16">
        <f t="shared" si="127"/>
        <v>1.2017398795976413</v>
      </c>
      <c r="W42" s="15">
        <f>SUM(W43:W47)</f>
        <v>420000</v>
      </c>
      <c r="X42" s="15">
        <f>SUM(X43:X47)</f>
        <v>190033.86</v>
      </c>
      <c r="Y42" s="15">
        <f>SUM(Y43:Y47)</f>
        <v>358723.57</v>
      </c>
      <c r="Z42" s="16">
        <f t="shared" si="224"/>
        <v>0.45246157142857141</v>
      </c>
      <c r="AA42" s="16">
        <f t="shared" si="128"/>
        <v>0.52975013601698928</v>
      </c>
      <c r="AB42" s="15">
        <f>SUM(AB43:AB47)</f>
        <v>365000</v>
      </c>
      <c r="AC42" s="15">
        <f>SUM(AC43:AC47)</f>
        <v>125020.15999999999</v>
      </c>
      <c r="AD42" s="15">
        <f>SUM(AD43:AD47)</f>
        <v>7031.9100000000017</v>
      </c>
      <c r="AE42" s="16">
        <f t="shared" si="225"/>
        <v>0.34252098630136985</v>
      </c>
      <c r="AF42" s="16" t="str">
        <f t="shared" si="129"/>
        <v>св.200</v>
      </c>
      <c r="AG42" s="15">
        <f>SUM(AG43:AG47)</f>
        <v>3698800</v>
      </c>
      <c r="AH42" s="15">
        <f>SUM(AH43:AH47)</f>
        <v>1151280.28</v>
      </c>
      <c r="AI42" s="15">
        <f>SUM(AI43:AI47)</f>
        <v>1133594.17</v>
      </c>
      <c r="AJ42" s="16">
        <f t="shared" si="226"/>
        <v>0.31125778090191414</v>
      </c>
      <c r="AK42" s="16">
        <f t="shared" si="130"/>
        <v>1.0156018004221035</v>
      </c>
      <c r="AL42" s="15">
        <f>SUM(AL43:AL47)</f>
        <v>18000</v>
      </c>
      <c r="AM42" s="15">
        <f>SUM(AM43:AM47)</f>
        <v>2150</v>
      </c>
      <c r="AN42" s="15">
        <f>SUM(AN43:AN47)</f>
        <v>4400</v>
      </c>
      <c r="AO42" s="16">
        <f t="shared" si="179"/>
        <v>0.11944444444444445</v>
      </c>
      <c r="AP42" s="16">
        <f t="shared" si="131"/>
        <v>0.48863636363636365</v>
      </c>
      <c r="AQ42" s="15">
        <f>SUM(AQ43:AQ47)</f>
        <v>6044748.4000000004</v>
      </c>
      <c r="AR42" s="15">
        <f t="shared" ref="AR42:AS42" si="237">SUM(AR43:AR47)</f>
        <v>5689288.6799999997</v>
      </c>
      <c r="AS42" s="15">
        <f t="shared" si="237"/>
        <v>669182.26</v>
      </c>
      <c r="AT42" s="16">
        <f t="shared" si="227"/>
        <v>0.94119528283426968</v>
      </c>
      <c r="AU42" s="16" t="str">
        <f t="shared" si="132"/>
        <v>св.200</v>
      </c>
      <c r="AV42" s="15">
        <f>SUM(AV43:AV47)</f>
        <v>410000</v>
      </c>
      <c r="AW42" s="15">
        <f>SUM(AW43:AW47)</f>
        <v>256146.69</v>
      </c>
      <c r="AX42" s="15">
        <f>SUM(AX43:AX47)</f>
        <v>238175.98</v>
      </c>
      <c r="AY42" s="16">
        <f t="shared" si="228"/>
        <v>0.62474802439024391</v>
      </c>
      <c r="AZ42" s="16">
        <f t="shared" si="133"/>
        <v>1.0754513952246569</v>
      </c>
      <c r="BA42" s="15">
        <f>SUM(BA43:BA47)</f>
        <v>0</v>
      </c>
      <c r="BB42" s="15">
        <f>SUM(BB43:BB47)</f>
        <v>0</v>
      </c>
      <c r="BC42" s="15">
        <f>SUM(BC43:BC47)</f>
        <v>0</v>
      </c>
      <c r="BD42" s="16" t="str">
        <f t="shared" si="134"/>
        <v xml:space="preserve"> </v>
      </c>
      <c r="BE42" s="16" t="str">
        <f t="shared" si="135"/>
        <v xml:space="preserve"> </v>
      </c>
      <c r="BF42" s="15">
        <f>SUM(BF43:BF47)</f>
        <v>292610</v>
      </c>
      <c r="BG42" s="15">
        <f>SUM(BG43:BG47)</f>
        <v>173238.41</v>
      </c>
      <c r="BH42" s="15">
        <f>SUM(BH43:BH47)</f>
        <v>146266.84999999998</v>
      </c>
      <c r="BI42" s="16">
        <f t="shared" si="229"/>
        <v>0.59204541881685524</v>
      </c>
      <c r="BJ42" s="16">
        <f t="shared" si="136"/>
        <v>1.1843996777123458</v>
      </c>
      <c r="BK42" s="15">
        <f>SUM(BK43:BK47)</f>
        <v>0</v>
      </c>
      <c r="BL42" s="15">
        <f>SUM(BL43:BL47)</f>
        <v>0</v>
      </c>
      <c r="BM42" s="15">
        <f>SUM(BM43:BM47)</f>
        <v>0</v>
      </c>
      <c r="BN42" s="16" t="str">
        <f t="shared" si="175"/>
        <v xml:space="preserve"> </v>
      </c>
      <c r="BO42" s="16" t="str">
        <f t="shared" si="137"/>
        <v xml:space="preserve"> </v>
      </c>
      <c r="BP42" s="15">
        <f>SUM(BP43:BP47)</f>
        <v>0</v>
      </c>
      <c r="BQ42" s="15">
        <f>SUM(BQ43:BQ47)</f>
        <v>0</v>
      </c>
      <c r="BR42" s="15">
        <f>SUM(BR43:BR47)</f>
        <v>0</v>
      </c>
      <c r="BS42" s="16" t="str">
        <f t="shared" si="230"/>
        <v xml:space="preserve"> </v>
      </c>
      <c r="BT42" s="16" t="str">
        <f t="shared" si="170"/>
        <v xml:space="preserve"> </v>
      </c>
      <c r="BU42" s="15">
        <f>SUM(BU43:BU47)</f>
        <v>223000</v>
      </c>
      <c r="BV42" s="15">
        <f>SUM(BV43:BV47)</f>
        <v>158912.16</v>
      </c>
      <c r="BW42" s="15">
        <f>SUM(BW43:BW47)</f>
        <v>64999.909999999996</v>
      </c>
      <c r="BX42" s="16">
        <f t="shared" si="231"/>
        <v>0.7126105829596413</v>
      </c>
      <c r="BY42" s="16" t="str">
        <f t="shared" si="139"/>
        <v>св.200</v>
      </c>
      <c r="BZ42" s="15">
        <f>SUM(BZ43:BZ47)</f>
        <v>0</v>
      </c>
      <c r="CA42" s="15">
        <f>SUM(CA43:CA47)</f>
        <v>0</v>
      </c>
      <c r="CB42" s="15">
        <f>SUM(CB43:CB47)</f>
        <v>145143.75</v>
      </c>
      <c r="CC42" s="16" t="str">
        <f t="shared" si="176"/>
        <v xml:space="preserve"> </v>
      </c>
      <c r="CD42" s="16">
        <f t="shared" si="140"/>
        <v>0</v>
      </c>
      <c r="CE42" s="20">
        <f>SUM(CE43:CE47)</f>
        <v>5046485</v>
      </c>
      <c r="CF42" s="20">
        <f>SUM(CF43:CF47)</f>
        <v>5053416.03</v>
      </c>
      <c r="CG42" s="20">
        <f>SUM(CG43:CG47)</f>
        <v>54446.81</v>
      </c>
      <c r="CH42" s="16">
        <f t="shared" si="141"/>
        <v>1.0013734371547722</v>
      </c>
      <c r="CI42" s="16" t="str">
        <f t="shared" si="158"/>
        <v>св.200</v>
      </c>
      <c r="CJ42" s="15">
        <f>SUM(CJ43:CJ47)</f>
        <v>147500</v>
      </c>
      <c r="CK42" s="15">
        <f>SUM(CK43:CK47)</f>
        <v>154431.03</v>
      </c>
      <c r="CL42" s="15">
        <f>SUM(CL43:CL47)</f>
        <v>54446.81</v>
      </c>
      <c r="CM42" s="16">
        <f t="shared" si="142"/>
        <v>1.0469900338983051</v>
      </c>
      <c r="CN42" s="16" t="str">
        <f t="shared" si="143"/>
        <v>св.200</v>
      </c>
      <c r="CO42" s="15">
        <f>SUM(CO43:CO47)</f>
        <v>4898985</v>
      </c>
      <c r="CP42" s="15">
        <f>SUM(CP43:CP47)</f>
        <v>4898985</v>
      </c>
      <c r="CQ42" s="15">
        <f>SUM(CQ43:CQ47)</f>
        <v>0</v>
      </c>
      <c r="CR42" s="16">
        <f t="shared" si="144"/>
        <v>1</v>
      </c>
      <c r="CS42" s="16" t="str">
        <f t="shared" si="145"/>
        <v xml:space="preserve"> </v>
      </c>
      <c r="CT42" s="15">
        <f>SUM(CT43:CT47)</f>
        <v>0</v>
      </c>
      <c r="CU42" s="15">
        <f>SUM(CU43:CU47)</f>
        <v>0</v>
      </c>
      <c r="CV42" s="15">
        <f>SUM(CV43:CV47)</f>
        <v>0</v>
      </c>
      <c r="CW42" s="30" t="str">
        <f t="shared" si="146"/>
        <v xml:space="preserve"> </v>
      </c>
      <c r="CX42" s="30" t="str">
        <f t="shared" si="147"/>
        <v xml:space="preserve"> </v>
      </c>
      <c r="CY42" s="15">
        <f>SUM(CY43:CY47)</f>
        <v>0</v>
      </c>
      <c r="CZ42" s="15">
        <f>SUM(CZ43:CZ47)</f>
        <v>0</v>
      </c>
      <c r="DA42" s="15">
        <f>SUM(DA43:DA47)</f>
        <v>0</v>
      </c>
      <c r="DB42" s="16" t="str">
        <f t="shared" si="232"/>
        <v xml:space="preserve"> </v>
      </c>
      <c r="DC42" s="16" t="str">
        <f t="shared" si="148"/>
        <v xml:space="preserve"> </v>
      </c>
      <c r="DD42" s="15">
        <f>SUM(DD43:DD47)</f>
        <v>0</v>
      </c>
      <c r="DE42" s="15">
        <f>SUM(DE43:DE47)</f>
        <v>12525.39</v>
      </c>
      <c r="DF42" s="15">
        <f>SUM(DF43:DF47)</f>
        <v>0</v>
      </c>
      <c r="DG42" s="16" t="str">
        <f t="shared" si="233"/>
        <v xml:space="preserve"> </v>
      </c>
      <c r="DH42" s="16" t="str">
        <f t="shared" si="149"/>
        <v xml:space="preserve"> </v>
      </c>
      <c r="DI42" s="15">
        <f>SUM(DI43:DI47)</f>
        <v>0</v>
      </c>
      <c r="DJ42" s="15">
        <f>SUM(DJ43:DJ47)</f>
        <v>20148.96</v>
      </c>
      <c r="DK42" s="16">
        <f t="shared" si="150"/>
        <v>0</v>
      </c>
      <c r="DL42" s="15">
        <f>SUM(DL43:DL47)</f>
        <v>0</v>
      </c>
      <c r="DM42" s="15">
        <f>SUM(DM43:DM47)</f>
        <v>0</v>
      </c>
      <c r="DN42" s="15">
        <f>SUM(DN43:DN47)</f>
        <v>0</v>
      </c>
      <c r="DO42" s="16" t="str">
        <f t="shared" si="235"/>
        <v xml:space="preserve"> </v>
      </c>
      <c r="DP42" s="16" t="str">
        <f t="shared" si="151"/>
        <v xml:space="preserve"> </v>
      </c>
      <c r="DQ42" s="15">
        <f>SUM(DQ43:DQ47)</f>
        <v>72653.399999999994</v>
      </c>
      <c r="DR42" s="15">
        <f>SUM(DR43:DR47)</f>
        <v>35050</v>
      </c>
      <c r="DS42" s="15">
        <f>SUM(DS43:DS47)</f>
        <v>0</v>
      </c>
      <c r="DT42" s="16">
        <f t="shared" si="121"/>
        <v>0.48242752575929004</v>
      </c>
      <c r="DU42" s="16" t="str">
        <f t="shared" si="203"/>
        <v xml:space="preserve"> </v>
      </c>
    </row>
    <row r="43" spans="1:125" s="39" customFormat="1" ht="15.75" customHeight="1" outlineLevel="1" x14ac:dyDescent="0.25">
      <c r="A43" s="11">
        <f>31+1</f>
        <v>32</v>
      </c>
      <c r="B43" s="5" t="s">
        <v>112</v>
      </c>
      <c r="C43" s="17">
        <f>H43+AQ43</f>
        <v>23324171.399999999</v>
      </c>
      <c r="D43" s="17">
        <f t="shared" ref="D43:E47" si="238">I43+AR43</f>
        <v>13942697.239999998</v>
      </c>
      <c r="E43" s="17">
        <f t="shared" si="238"/>
        <v>8283232.9199999999</v>
      </c>
      <c r="F43" s="18">
        <f t="shared" si="220"/>
        <v>0.59777888787080335</v>
      </c>
      <c r="G43" s="18">
        <f t="shared" si="123"/>
        <v>1.6832434116798924</v>
      </c>
      <c r="H43" s="10">
        <f t="shared" ref="H43:J47" si="239">W43++AG43+M43+AB43+AL43+R43</f>
        <v>17605454</v>
      </c>
      <c r="I43" s="14">
        <f t="shared" si="239"/>
        <v>8454753.7399999984</v>
      </c>
      <c r="J43" s="10">
        <f t="shared" si="239"/>
        <v>7923014.0499999998</v>
      </c>
      <c r="K43" s="18">
        <f t="shared" si="221"/>
        <v>0.48023491697515996</v>
      </c>
      <c r="L43" s="18">
        <f t="shared" si="125"/>
        <v>1.0671133089811948</v>
      </c>
      <c r="M43" s="23">
        <v>14672500</v>
      </c>
      <c r="N43" s="23">
        <v>6948197.2199999997</v>
      </c>
      <c r="O43" s="23">
        <v>6687318.1799999997</v>
      </c>
      <c r="P43" s="18">
        <f t="shared" si="222"/>
        <v>0.47355237485091156</v>
      </c>
      <c r="Q43" s="18">
        <f t="shared" si="126"/>
        <v>1.0390110105393551</v>
      </c>
      <c r="R43" s="23">
        <v>1497954</v>
      </c>
      <c r="S43" s="23">
        <v>783614.87</v>
      </c>
      <c r="T43" s="23">
        <v>652066.96</v>
      </c>
      <c r="U43" s="18">
        <f t="shared" si="223"/>
        <v>0.52312345372421321</v>
      </c>
      <c r="V43" s="18">
        <f t="shared" si="127"/>
        <v>1.2017398795976413</v>
      </c>
      <c r="W43" s="23">
        <v>350000</v>
      </c>
      <c r="X43" s="23">
        <v>165999.87</v>
      </c>
      <c r="Y43" s="23">
        <v>299223.86</v>
      </c>
      <c r="Z43" s="18">
        <f t="shared" si="224"/>
        <v>0.47428534285714286</v>
      </c>
      <c r="AA43" s="18">
        <f t="shared" si="128"/>
        <v>0.55476815919693034</v>
      </c>
      <c r="AB43" s="23">
        <v>200000</v>
      </c>
      <c r="AC43" s="23">
        <v>99196.84</v>
      </c>
      <c r="AD43" s="23">
        <v>-25308.85</v>
      </c>
      <c r="AE43" s="18">
        <f t="shared" si="225"/>
        <v>0.49598419999999999</v>
      </c>
      <c r="AF43" s="18">
        <f t="shared" si="129"/>
        <v>-3.9194526815718613</v>
      </c>
      <c r="AG43" s="23">
        <v>885000</v>
      </c>
      <c r="AH43" s="23">
        <v>457744.94</v>
      </c>
      <c r="AI43" s="23">
        <v>309713.90000000002</v>
      </c>
      <c r="AJ43" s="18">
        <f>IF(AH43&lt;=0," ",IF(AG43&lt;=0," ",IF(AH43/AG43*100&gt;200,"СВ.200",AH43/AG43)))</f>
        <v>0.51722592090395481</v>
      </c>
      <c r="AK43" s="18">
        <f t="shared" si="130"/>
        <v>1.4779605952461288</v>
      </c>
      <c r="AL43" s="23"/>
      <c r="AM43" s="23"/>
      <c r="AN43" s="23"/>
      <c r="AO43" s="18" t="str">
        <f t="shared" si="179"/>
        <v xml:space="preserve"> </v>
      </c>
      <c r="AP43" s="18" t="str">
        <f t="shared" si="131"/>
        <v xml:space="preserve"> </v>
      </c>
      <c r="AQ43" s="6">
        <f t="shared" ref="AQ43:AQ47" si="240">AV43+BA43+BF43+BK43+BP43+BU43+BZ43+CE43+CY43+DD43+DL43+CT43+DQ43</f>
        <v>5718717.4000000004</v>
      </c>
      <c r="AR43" s="6">
        <f t="shared" ref="AR43:AR47" si="241">AW43+BB43+BG43+BL43+BQ43+BV43+CA43+CF43+CZ43+DE43+DM43+CU43+DI43+DR43</f>
        <v>5487943.5</v>
      </c>
      <c r="AS43" s="6">
        <f t="shared" ref="AS43:AS47" si="242">AX43+BC43+BH43+BM43+BR43+BW43+CB43+CG43+DA43+DF43+DN43+CV43+DJ43+DS43</f>
        <v>360218.87</v>
      </c>
      <c r="AT43" s="18">
        <f t="shared" si="227"/>
        <v>0.95964586394844409</v>
      </c>
      <c r="AU43" s="18" t="str">
        <f t="shared" si="132"/>
        <v>св.200</v>
      </c>
      <c r="AV43" s="23">
        <v>410000</v>
      </c>
      <c r="AW43" s="23">
        <v>256146.69</v>
      </c>
      <c r="AX43" s="23">
        <v>238175.98</v>
      </c>
      <c r="AY43" s="18">
        <f t="shared" si="228"/>
        <v>0.62474802439024391</v>
      </c>
      <c r="AZ43" s="18">
        <f t="shared" si="133"/>
        <v>1.0754513952246569</v>
      </c>
      <c r="BA43" s="23"/>
      <c r="BB43" s="23"/>
      <c r="BC43" s="23"/>
      <c r="BD43" s="18" t="str">
        <f t="shared" si="134"/>
        <v xml:space="preserve"> </v>
      </c>
      <c r="BE43" s="18" t="str">
        <f t="shared" si="135"/>
        <v xml:space="preserve"> </v>
      </c>
      <c r="BF43" s="23">
        <v>50000</v>
      </c>
      <c r="BG43" s="23">
        <v>31578.29</v>
      </c>
      <c r="BH43" s="23">
        <v>28424.73</v>
      </c>
      <c r="BI43" s="18">
        <f t="shared" si="229"/>
        <v>0.63156580000000007</v>
      </c>
      <c r="BJ43" s="18">
        <f>IF(BG43=0," ",IF(BG43/BH43*100&gt;200,"св.200",BG43/BH43))</f>
        <v>1.1109442376409557</v>
      </c>
      <c r="BK43" s="23"/>
      <c r="BL43" s="23"/>
      <c r="BM43" s="23"/>
      <c r="BN43" s="18"/>
      <c r="BO43" s="18" t="str">
        <f t="shared" si="137"/>
        <v xml:space="preserve"> </v>
      </c>
      <c r="BP43" s="23"/>
      <c r="BQ43" s="23"/>
      <c r="BR43" s="23"/>
      <c r="BS43" s="18" t="str">
        <f t="shared" si="230"/>
        <v xml:space="preserve"> </v>
      </c>
      <c r="BT43" s="18" t="str">
        <f t="shared" si="170"/>
        <v xml:space="preserve"> </v>
      </c>
      <c r="BU43" s="23">
        <v>180000</v>
      </c>
      <c r="BV43" s="23">
        <v>134277.1</v>
      </c>
      <c r="BW43" s="23">
        <v>39171.35</v>
      </c>
      <c r="BX43" s="18">
        <f t="shared" si="231"/>
        <v>0.74598388888888889</v>
      </c>
      <c r="BY43" s="18" t="str">
        <f t="shared" si="139"/>
        <v>св.200</v>
      </c>
      <c r="BZ43" s="23"/>
      <c r="CA43" s="23"/>
      <c r="CB43" s="23"/>
      <c r="CC43" s="18" t="str">
        <f t="shared" si="176"/>
        <v xml:space="preserve"> </v>
      </c>
      <c r="CD43" s="18" t="str">
        <f t="shared" si="140"/>
        <v xml:space="preserve"> </v>
      </c>
      <c r="CE43" s="17">
        <f t="shared" ref="CE43:CE47" si="243">CJ43+CO43</f>
        <v>5046485</v>
      </c>
      <c r="CF43" s="17">
        <f t="shared" ref="CF43:CG47" si="244">CK43+CP43</f>
        <v>5053416.03</v>
      </c>
      <c r="CG43" s="17">
        <f t="shared" si="244"/>
        <v>54446.81</v>
      </c>
      <c r="CH43" s="24">
        <f t="shared" si="141"/>
        <v>1.0013734371547722</v>
      </c>
      <c r="CI43" s="18" t="str">
        <f t="shared" si="158"/>
        <v>св.200</v>
      </c>
      <c r="CJ43" s="23">
        <v>147500</v>
      </c>
      <c r="CK43" s="23">
        <v>154431.03</v>
      </c>
      <c r="CL43" s="23">
        <v>54446.81</v>
      </c>
      <c r="CM43" s="18">
        <f t="shared" si="142"/>
        <v>1.0469900338983051</v>
      </c>
      <c r="CN43" s="18" t="str">
        <f t="shared" si="143"/>
        <v>св.200</v>
      </c>
      <c r="CO43" s="23">
        <v>4898985</v>
      </c>
      <c r="CP43" s="23">
        <v>4898985</v>
      </c>
      <c r="CQ43" s="23"/>
      <c r="CR43" s="18">
        <f t="shared" si="144"/>
        <v>1</v>
      </c>
      <c r="CS43" s="18" t="str">
        <f t="shared" si="145"/>
        <v xml:space="preserve"> </v>
      </c>
      <c r="CT43" s="23"/>
      <c r="CU43" s="23"/>
      <c r="CV43" s="23"/>
      <c r="CW43" s="18" t="str">
        <f t="shared" si="146"/>
        <v xml:space="preserve"> </v>
      </c>
      <c r="CX43" s="18" t="str">
        <f t="shared" si="147"/>
        <v xml:space="preserve"> </v>
      </c>
      <c r="CY43" s="23"/>
      <c r="CZ43" s="23"/>
      <c r="DA43" s="23"/>
      <c r="DB43" s="18" t="str">
        <f t="shared" si="232"/>
        <v xml:space="preserve"> </v>
      </c>
      <c r="DC43" s="18" t="str">
        <f t="shared" si="148"/>
        <v xml:space="preserve"> </v>
      </c>
      <c r="DD43" s="23"/>
      <c r="DE43" s="23">
        <v>12525.39</v>
      </c>
      <c r="DF43" s="23"/>
      <c r="DG43" s="18" t="str">
        <f t="shared" si="233"/>
        <v xml:space="preserve"> </v>
      </c>
      <c r="DH43" s="18" t="str">
        <f t="shared" si="149"/>
        <v xml:space="preserve"> </v>
      </c>
      <c r="DI43" s="23"/>
      <c r="DJ43" s="23"/>
      <c r="DK43" s="18" t="str">
        <f t="shared" si="150"/>
        <v xml:space="preserve"> </v>
      </c>
      <c r="DL43" s="23"/>
      <c r="DM43" s="23"/>
      <c r="DN43" s="23"/>
      <c r="DO43" s="18" t="str">
        <f t="shared" si="235"/>
        <v xml:space="preserve"> </v>
      </c>
      <c r="DP43" s="18" t="str">
        <f t="shared" si="151"/>
        <v xml:space="preserve"> </v>
      </c>
      <c r="DQ43" s="23">
        <v>32232.400000000001</v>
      </c>
      <c r="DR43" s="23"/>
      <c r="DS43" s="23"/>
      <c r="DT43" s="18" t="str">
        <f t="shared" si="121"/>
        <v xml:space="preserve"> </v>
      </c>
      <c r="DU43" s="18" t="str">
        <f t="shared" si="203"/>
        <v xml:space="preserve"> </v>
      </c>
    </row>
    <row r="44" spans="1:125" s="39" customFormat="1" ht="15.75" customHeight="1" outlineLevel="1" x14ac:dyDescent="0.25">
      <c r="A44" s="11">
        <f>A43+1</f>
        <v>33</v>
      </c>
      <c r="B44" s="5" t="s">
        <v>111</v>
      </c>
      <c r="C44" s="17">
        <f>H44+AQ44</f>
        <v>2400000</v>
      </c>
      <c r="D44" s="17">
        <f t="shared" si="238"/>
        <v>946864.75</v>
      </c>
      <c r="E44" s="17">
        <f t="shared" si="238"/>
        <v>751873.12</v>
      </c>
      <c r="F44" s="18">
        <f t="shared" si="220"/>
        <v>0.39452697916666668</v>
      </c>
      <c r="G44" s="18">
        <f t="shared" si="123"/>
        <v>1.2593411372386873</v>
      </c>
      <c r="H44" s="10">
        <f t="shared" si="239"/>
        <v>2260000</v>
      </c>
      <c r="I44" s="14">
        <f t="shared" si="239"/>
        <v>848404.63</v>
      </c>
      <c r="J44" s="10">
        <f t="shared" si="239"/>
        <v>657082.04</v>
      </c>
      <c r="K44" s="18">
        <f t="shared" si="221"/>
        <v>0.37540027876106197</v>
      </c>
      <c r="L44" s="18">
        <f t="shared" si="125"/>
        <v>1.2911700188914004</v>
      </c>
      <c r="M44" s="23">
        <v>700000</v>
      </c>
      <c r="N44" s="23">
        <v>518572.86</v>
      </c>
      <c r="O44" s="23">
        <v>296990.21000000002</v>
      </c>
      <c r="P44" s="18">
        <f t="shared" si="222"/>
        <v>0.74081837142857143</v>
      </c>
      <c r="Q44" s="18">
        <f t="shared" si="126"/>
        <v>1.746094122092442</v>
      </c>
      <c r="R44" s="23"/>
      <c r="S44" s="23"/>
      <c r="T44" s="23"/>
      <c r="U44" s="18" t="str">
        <f t="shared" si="223"/>
        <v xml:space="preserve"> </v>
      </c>
      <c r="V44" s="18" t="str">
        <f t="shared" ref="V44:V47" si="245">IF(S44=0," ",IF(S44/T44*100&gt;200,"св.200",S44/T44))</f>
        <v xml:space="preserve"> </v>
      </c>
      <c r="W44" s="23">
        <v>70000</v>
      </c>
      <c r="X44" s="23">
        <v>24033.99</v>
      </c>
      <c r="Y44" s="23">
        <v>59499.71</v>
      </c>
      <c r="Z44" s="18">
        <f t="shared" si="224"/>
        <v>0.34334271428571433</v>
      </c>
      <c r="AA44" s="18">
        <f t="shared" si="128"/>
        <v>0.40393457379876307</v>
      </c>
      <c r="AB44" s="23">
        <v>65000</v>
      </c>
      <c r="AC44" s="23">
        <v>4031.77</v>
      </c>
      <c r="AD44" s="23">
        <v>16054.02</v>
      </c>
      <c r="AE44" s="18">
        <f t="shared" si="225"/>
        <v>6.2027230769230772E-2</v>
      </c>
      <c r="AF44" s="18">
        <f t="shared" si="129"/>
        <v>0.25113772126856698</v>
      </c>
      <c r="AG44" s="23">
        <v>1420000</v>
      </c>
      <c r="AH44" s="23">
        <v>300416.01</v>
      </c>
      <c r="AI44" s="23">
        <v>282638.09999999998</v>
      </c>
      <c r="AJ44" s="18">
        <f>IF(AH44&lt;=0," ",IF(AG44&lt;=0," ",IF(AH44/AG44*100&gt;200,"СВ.200",AH44/AG44)))</f>
        <v>0.2115605704225352</v>
      </c>
      <c r="AK44" s="18">
        <f t="shared" si="130"/>
        <v>1.0628999062759057</v>
      </c>
      <c r="AL44" s="23">
        <v>5000</v>
      </c>
      <c r="AM44" s="23">
        <v>1350</v>
      </c>
      <c r="AN44" s="23">
        <v>1900</v>
      </c>
      <c r="AO44" s="18">
        <f t="shared" si="179"/>
        <v>0.27</v>
      </c>
      <c r="AP44" s="18">
        <f t="shared" si="131"/>
        <v>0.71052631578947367</v>
      </c>
      <c r="AQ44" s="6">
        <f t="shared" si="240"/>
        <v>140000</v>
      </c>
      <c r="AR44" s="6">
        <f t="shared" si="241"/>
        <v>98460.12</v>
      </c>
      <c r="AS44" s="6">
        <f t="shared" si="242"/>
        <v>94791.079999999987</v>
      </c>
      <c r="AT44" s="18">
        <f t="shared" si="227"/>
        <v>0.70328657142857143</v>
      </c>
      <c r="AU44" s="18">
        <f t="shared" si="132"/>
        <v>1.0387065955995016</v>
      </c>
      <c r="AV44" s="23"/>
      <c r="AW44" s="23"/>
      <c r="AX44" s="23"/>
      <c r="AY44" s="18" t="str">
        <f t="shared" si="228"/>
        <v xml:space="preserve"> </v>
      </c>
      <c r="AZ44" s="18" t="str">
        <f t="shared" si="133"/>
        <v xml:space="preserve"> </v>
      </c>
      <c r="BA44" s="23"/>
      <c r="BB44" s="23"/>
      <c r="BC44" s="23"/>
      <c r="BD44" s="18" t="str">
        <f t="shared" si="134"/>
        <v xml:space="preserve"> </v>
      </c>
      <c r="BE44" s="18" t="str">
        <f t="shared" si="135"/>
        <v xml:space="preserve"> </v>
      </c>
      <c r="BF44" s="23">
        <v>140000</v>
      </c>
      <c r="BG44" s="23">
        <v>98460.12</v>
      </c>
      <c r="BH44" s="23">
        <v>74642.12</v>
      </c>
      <c r="BI44" s="18">
        <f t="shared" si="229"/>
        <v>0.70328657142857143</v>
      </c>
      <c r="BJ44" s="18">
        <f t="shared" si="136"/>
        <v>1.3190959742300996</v>
      </c>
      <c r="BK44" s="23"/>
      <c r="BL44" s="23"/>
      <c r="BM44" s="23"/>
      <c r="BN44" s="18"/>
      <c r="BO44" s="18" t="str">
        <f t="shared" si="137"/>
        <v xml:space="preserve"> </v>
      </c>
      <c r="BP44" s="23"/>
      <c r="BQ44" s="23"/>
      <c r="BR44" s="23"/>
      <c r="BS44" s="18" t="str">
        <f t="shared" si="230"/>
        <v xml:space="preserve"> </v>
      </c>
      <c r="BT44" s="18" t="str">
        <f t="shared" si="170"/>
        <v xml:space="preserve"> </v>
      </c>
      <c r="BU44" s="23"/>
      <c r="BV44" s="23"/>
      <c r="BW44" s="23"/>
      <c r="BX44" s="18" t="str">
        <f t="shared" si="231"/>
        <v xml:space="preserve"> </v>
      </c>
      <c r="BY44" s="18" t="str">
        <f t="shared" si="139"/>
        <v xml:space="preserve"> </v>
      </c>
      <c r="BZ44" s="23"/>
      <c r="CA44" s="23"/>
      <c r="CB44" s="23"/>
      <c r="CC44" s="18" t="str">
        <f t="shared" si="176"/>
        <v xml:space="preserve"> </v>
      </c>
      <c r="CD44" s="18" t="str">
        <f t="shared" si="140"/>
        <v xml:space="preserve"> </v>
      </c>
      <c r="CE44" s="17">
        <f t="shared" si="243"/>
        <v>0</v>
      </c>
      <c r="CF44" s="17">
        <f t="shared" si="244"/>
        <v>0</v>
      </c>
      <c r="CG44" s="17">
        <f t="shared" si="244"/>
        <v>0</v>
      </c>
      <c r="CH44" s="24" t="str">
        <f t="shared" si="141"/>
        <v xml:space="preserve"> </v>
      </c>
      <c r="CI44" s="18" t="str">
        <f t="shared" si="158"/>
        <v xml:space="preserve"> </v>
      </c>
      <c r="CJ44" s="23"/>
      <c r="CK44" s="23"/>
      <c r="CL44" s="23"/>
      <c r="CM44" s="18" t="str">
        <f t="shared" si="142"/>
        <v xml:space="preserve"> </v>
      </c>
      <c r="CN44" s="18" t="str">
        <f t="shared" si="143"/>
        <v xml:space="preserve"> </v>
      </c>
      <c r="CO44" s="23"/>
      <c r="CP44" s="23"/>
      <c r="CQ44" s="23"/>
      <c r="CR44" s="18" t="str">
        <f t="shared" si="144"/>
        <v xml:space="preserve"> </v>
      </c>
      <c r="CS44" s="18" t="str">
        <f t="shared" si="145"/>
        <v xml:space="preserve"> </v>
      </c>
      <c r="CT44" s="23"/>
      <c r="CU44" s="23"/>
      <c r="CV44" s="23"/>
      <c r="CW44" s="18" t="str">
        <f t="shared" si="146"/>
        <v xml:space="preserve"> </v>
      </c>
      <c r="CX44" s="18" t="str">
        <f t="shared" si="147"/>
        <v xml:space="preserve"> </v>
      </c>
      <c r="CY44" s="23"/>
      <c r="CZ44" s="23"/>
      <c r="DA44" s="23"/>
      <c r="DB44" s="18" t="str">
        <f t="shared" si="232"/>
        <v xml:space="preserve"> </v>
      </c>
      <c r="DC44" s="18" t="str">
        <f t="shared" si="148"/>
        <v xml:space="preserve"> </v>
      </c>
      <c r="DD44" s="23"/>
      <c r="DE44" s="23"/>
      <c r="DF44" s="23"/>
      <c r="DG44" s="18" t="str">
        <f t="shared" si="233"/>
        <v xml:space="preserve"> </v>
      </c>
      <c r="DH44" s="18" t="str">
        <f t="shared" si="149"/>
        <v xml:space="preserve"> </v>
      </c>
      <c r="DI44" s="23"/>
      <c r="DJ44" s="23">
        <v>20148.96</v>
      </c>
      <c r="DK44" s="18">
        <f t="shared" si="150"/>
        <v>0</v>
      </c>
      <c r="DL44" s="23"/>
      <c r="DM44" s="23"/>
      <c r="DN44" s="23"/>
      <c r="DO44" s="18" t="str">
        <f t="shared" si="235"/>
        <v xml:space="preserve"> </v>
      </c>
      <c r="DP44" s="18" t="str">
        <f t="shared" si="151"/>
        <v xml:space="preserve"> </v>
      </c>
      <c r="DQ44" s="23"/>
      <c r="DR44" s="23"/>
      <c r="DS44" s="23"/>
      <c r="DT44" s="18" t="str">
        <f t="shared" si="121"/>
        <v xml:space="preserve"> </v>
      </c>
      <c r="DU44" s="18" t="str">
        <f t="shared" si="203"/>
        <v xml:space="preserve"> </v>
      </c>
    </row>
    <row r="45" spans="1:125" s="39" customFormat="1" ht="15.75" customHeight="1" outlineLevel="1" x14ac:dyDescent="0.25">
      <c r="A45" s="11">
        <f t="shared" ref="A45:A47" si="246">A44+1</f>
        <v>34</v>
      </c>
      <c r="B45" s="5" t="s">
        <v>17</v>
      </c>
      <c r="C45" s="17">
        <f>H45+AQ45</f>
        <v>668000</v>
      </c>
      <c r="D45" s="17">
        <f t="shared" si="238"/>
        <v>269784.57999999996</v>
      </c>
      <c r="E45" s="17">
        <f t="shared" si="238"/>
        <v>372975.29</v>
      </c>
      <c r="F45" s="18">
        <f t="shared" si="220"/>
        <v>0.40386913173652689</v>
      </c>
      <c r="G45" s="18">
        <f t="shared" si="123"/>
        <v>0.72333097455330075</v>
      </c>
      <c r="H45" s="10">
        <f t="shared" si="239"/>
        <v>565000</v>
      </c>
      <c r="I45" s="14">
        <f t="shared" si="239"/>
        <v>222184.58</v>
      </c>
      <c r="J45" s="10">
        <f t="shared" si="239"/>
        <v>329055.28999999998</v>
      </c>
      <c r="K45" s="18">
        <f t="shared" si="221"/>
        <v>0.39324704424778761</v>
      </c>
      <c r="L45" s="18">
        <f t="shared" si="125"/>
        <v>0.6752195960745685</v>
      </c>
      <c r="M45" s="23">
        <v>85000</v>
      </c>
      <c r="N45" s="23">
        <v>40149.65</v>
      </c>
      <c r="O45" s="23">
        <v>36586.800000000003</v>
      </c>
      <c r="P45" s="18">
        <f t="shared" si="222"/>
        <v>0.47234882352941177</v>
      </c>
      <c r="Q45" s="18">
        <f t="shared" si="126"/>
        <v>1.0973807493412924</v>
      </c>
      <c r="R45" s="23"/>
      <c r="S45" s="23"/>
      <c r="T45" s="23"/>
      <c r="U45" s="18" t="str">
        <f t="shared" si="223"/>
        <v xml:space="preserve"> </v>
      </c>
      <c r="V45" s="18" t="str">
        <f t="shared" si="245"/>
        <v xml:space="preserve"> </v>
      </c>
      <c r="W45" s="23"/>
      <c r="X45" s="23"/>
      <c r="Y45" s="23"/>
      <c r="Z45" s="18" t="str">
        <f t="shared" si="224"/>
        <v xml:space="preserve"> </v>
      </c>
      <c r="AA45" s="18" t="str">
        <f t="shared" si="128"/>
        <v xml:space="preserve"> </v>
      </c>
      <c r="AB45" s="23">
        <v>35000</v>
      </c>
      <c r="AC45" s="23">
        <v>3458.84</v>
      </c>
      <c r="AD45" s="23">
        <v>3819.45</v>
      </c>
      <c r="AE45" s="18">
        <f t="shared" si="225"/>
        <v>9.8824000000000009E-2</v>
      </c>
      <c r="AF45" s="18">
        <f t="shared" si="129"/>
        <v>0.90558588278417063</v>
      </c>
      <c r="AG45" s="23">
        <v>440000</v>
      </c>
      <c r="AH45" s="23">
        <v>177876.09</v>
      </c>
      <c r="AI45" s="23">
        <v>287449.03999999998</v>
      </c>
      <c r="AJ45" s="18">
        <f t="shared" si="226"/>
        <v>0.4042638409090909</v>
      </c>
      <c r="AK45" s="18">
        <f t="shared" si="130"/>
        <v>0.61880912874156757</v>
      </c>
      <c r="AL45" s="23">
        <v>5000</v>
      </c>
      <c r="AM45" s="23">
        <v>700</v>
      </c>
      <c r="AN45" s="23">
        <v>1200</v>
      </c>
      <c r="AO45" s="18">
        <f t="shared" si="179"/>
        <v>0.14000000000000001</v>
      </c>
      <c r="AP45" s="18">
        <f t="shared" si="131"/>
        <v>0.58333333333333337</v>
      </c>
      <c r="AQ45" s="6">
        <f t="shared" si="240"/>
        <v>103000</v>
      </c>
      <c r="AR45" s="6">
        <f t="shared" si="241"/>
        <v>47600</v>
      </c>
      <c r="AS45" s="6">
        <f t="shared" si="242"/>
        <v>43920</v>
      </c>
      <c r="AT45" s="18">
        <f t="shared" si="227"/>
        <v>0.46213592233009709</v>
      </c>
      <c r="AU45" s="18">
        <f t="shared" si="132"/>
        <v>1.0837887067395264</v>
      </c>
      <c r="AV45" s="23"/>
      <c r="AW45" s="23"/>
      <c r="AX45" s="23"/>
      <c r="AY45" s="18" t="str">
        <f t="shared" si="228"/>
        <v xml:space="preserve"> </v>
      </c>
      <c r="AZ45" s="18" t="str">
        <f t="shared" si="133"/>
        <v xml:space="preserve"> </v>
      </c>
      <c r="BA45" s="23"/>
      <c r="BB45" s="23"/>
      <c r="BC45" s="23"/>
      <c r="BD45" s="18" t="str">
        <f t="shared" si="134"/>
        <v xml:space="preserve"> </v>
      </c>
      <c r="BE45" s="18" t="str">
        <f t="shared" si="135"/>
        <v xml:space="preserve"> </v>
      </c>
      <c r="BF45" s="23">
        <v>100000</v>
      </c>
      <c r="BG45" s="23">
        <v>43200</v>
      </c>
      <c r="BH45" s="23">
        <v>43200</v>
      </c>
      <c r="BI45" s="18">
        <f t="shared" si="229"/>
        <v>0.432</v>
      </c>
      <c r="BJ45" s="18">
        <f t="shared" si="136"/>
        <v>1</v>
      </c>
      <c r="BK45" s="23"/>
      <c r="BL45" s="23"/>
      <c r="BM45" s="23"/>
      <c r="BN45" s="18"/>
      <c r="BO45" s="18" t="str">
        <f t="shared" si="137"/>
        <v xml:space="preserve"> </v>
      </c>
      <c r="BP45" s="23"/>
      <c r="BQ45" s="23"/>
      <c r="BR45" s="23"/>
      <c r="BS45" s="18" t="str">
        <f t="shared" si="230"/>
        <v xml:space="preserve"> </v>
      </c>
      <c r="BT45" s="18" t="str">
        <f t="shared" si="170"/>
        <v xml:space="preserve"> </v>
      </c>
      <c r="BU45" s="23">
        <v>3000</v>
      </c>
      <c r="BV45" s="23">
        <v>4400</v>
      </c>
      <c r="BW45" s="23">
        <v>720</v>
      </c>
      <c r="BX45" s="18">
        <f t="shared" si="231"/>
        <v>1.4666666666666666</v>
      </c>
      <c r="BY45" s="18" t="str">
        <f t="shared" si="139"/>
        <v>св.200</v>
      </c>
      <c r="BZ45" s="23"/>
      <c r="CA45" s="23"/>
      <c r="CB45" s="23"/>
      <c r="CC45" s="18" t="str">
        <f>IF(CA45&lt;=0," ",IF(BZ45&lt;=0," ",IF(CA45/BZ45*100&gt;200,"св.200",CA45/BZ45)))</f>
        <v xml:space="preserve"> </v>
      </c>
      <c r="CD45" s="18" t="str">
        <f t="shared" si="140"/>
        <v xml:space="preserve"> </v>
      </c>
      <c r="CE45" s="17">
        <f t="shared" si="243"/>
        <v>0</v>
      </c>
      <c r="CF45" s="17">
        <f t="shared" si="244"/>
        <v>0</v>
      </c>
      <c r="CG45" s="17">
        <f t="shared" si="244"/>
        <v>0</v>
      </c>
      <c r="CH45" s="24" t="str">
        <f t="shared" si="141"/>
        <v xml:space="preserve"> </v>
      </c>
      <c r="CI45" s="18" t="str">
        <f t="shared" si="158"/>
        <v xml:space="preserve"> </v>
      </c>
      <c r="CJ45" s="23"/>
      <c r="CK45" s="23"/>
      <c r="CL45" s="23"/>
      <c r="CM45" s="18" t="str">
        <f t="shared" si="142"/>
        <v xml:space="preserve"> </v>
      </c>
      <c r="CN45" s="18" t="str">
        <f t="shared" si="143"/>
        <v xml:space="preserve"> </v>
      </c>
      <c r="CO45" s="23"/>
      <c r="CP45" s="23"/>
      <c r="CQ45" s="23"/>
      <c r="CR45" s="18" t="str">
        <f t="shared" si="144"/>
        <v xml:space="preserve"> </v>
      </c>
      <c r="CS45" s="18" t="str">
        <f t="shared" si="145"/>
        <v xml:space="preserve"> </v>
      </c>
      <c r="CT45" s="23"/>
      <c r="CU45" s="23"/>
      <c r="CV45" s="23"/>
      <c r="CW45" s="18" t="str">
        <f t="shared" si="146"/>
        <v xml:space="preserve"> </v>
      </c>
      <c r="CX45" s="18" t="str">
        <f t="shared" si="147"/>
        <v xml:space="preserve"> </v>
      </c>
      <c r="CY45" s="23"/>
      <c r="CZ45" s="23"/>
      <c r="DA45" s="23"/>
      <c r="DB45" s="18" t="str">
        <f t="shared" si="232"/>
        <v xml:space="preserve"> </v>
      </c>
      <c r="DC45" s="18" t="str">
        <f t="shared" si="148"/>
        <v xml:space="preserve"> </v>
      </c>
      <c r="DD45" s="23"/>
      <c r="DE45" s="23"/>
      <c r="DF45" s="23"/>
      <c r="DG45" s="18" t="str">
        <f t="shared" si="233"/>
        <v xml:space="preserve"> </v>
      </c>
      <c r="DH45" s="18" t="str">
        <f t="shared" si="149"/>
        <v xml:space="preserve"> </v>
      </c>
      <c r="DI45" s="23"/>
      <c r="DJ45" s="23"/>
      <c r="DK45" s="18" t="str">
        <f t="shared" si="150"/>
        <v xml:space="preserve"> </v>
      </c>
      <c r="DL45" s="23"/>
      <c r="DM45" s="23"/>
      <c r="DN45" s="23"/>
      <c r="DO45" s="18" t="str">
        <f t="shared" si="235"/>
        <v xml:space="preserve"> </v>
      </c>
      <c r="DP45" s="18" t="str">
        <f t="shared" si="151"/>
        <v xml:space="preserve"> </v>
      </c>
      <c r="DQ45" s="23"/>
      <c r="DR45" s="23"/>
      <c r="DS45" s="23"/>
      <c r="DT45" s="18" t="str">
        <f t="shared" si="121"/>
        <v xml:space="preserve"> </v>
      </c>
      <c r="DU45" s="18" t="str">
        <f t="shared" si="203"/>
        <v xml:space="preserve"> </v>
      </c>
    </row>
    <row r="46" spans="1:125" s="39" customFormat="1" ht="15.75" customHeight="1" outlineLevel="1" x14ac:dyDescent="0.25">
      <c r="A46" s="11">
        <f t="shared" si="246"/>
        <v>35</v>
      </c>
      <c r="B46" s="5" t="s">
        <v>5</v>
      </c>
      <c r="C46" s="17">
        <f>H46+AQ46</f>
        <v>360795</v>
      </c>
      <c r="D46" s="17">
        <f t="shared" si="238"/>
        <v>191790.24</v>
      </c>
      <c r="E46" s="17">
        <f t="shared" si="238"/>
        <v>209652.64</v>
      </c>
      <c r="F46" s="18">
        <f t="shared" si="220"/>
        <v>0.53157676797073128</v>
      </c>
      <c r="G46" s="18">
        <f t="shared" si="123"/>
        <v>0.91480002350554701</v>
      </c>
      <c r="H46" s="10">
        <f t="shared" si="239"/>
        <v>338185</v>
      </c>
      <c r="I46" s="14">
        <f t="shared" si="239"/>
        <v>171555.18</v>
      </c>
      <c r="J46" s="10">
        <f t="shared" si="239"/>
        <v>188256</v>
      </c>
      <c r="K46" s="18">
        <f t="shared" si="221"/>
        <v>0.50728204976566083</v>
      </c>
      <c r="L46" s="18">
        <f t="shared" si="125"/>
        <v>0.911286652218256</v>
      </c>
      <c r="M46" s="23">
        <v>28185</v>
      </c>
      <c r="N46" s="23">
        <v>16099.6</v>
      </c>
      <c r="O46" s="23">
        <v>12575.82</v>
      </c>
      <c r="P46" s="18">
        <f t="shared" si="222"/>
        <v>0.57121163739577796</v>
      </c>
      <c r="Q46" s="18">
        <f t="shared" si="126"/>
        <v>1.280202801884887</v>
      </c>
      <c r="R46" s="23"/>
      <c r="S46" s="23"/>
      <c r="T46" s="23"/>
      <c r="U46" s="18" t="str">
        <f t="shared" si="223"/>
        <v xml:space="preserve"> </v>
      </c>
      <c r="V46" s="18" t="str">
        <f t="shared" si="245"/>
        <v xml:space="preserve"> </v>
      </c>
      <c r="W46" s="23"/>
      <c r="X46" s="23"/>
      <c r="Y46" s="23"/>
      <c r="Z46" s="18" t="str">
        <f t="shared" si="224"/>
        <v xml:space="preserve"> </v>
      </c>
      <c r="AA46" s="18" t="str">
        <f t="shared" si="128"/>
        <v xml:space="preserve"> </v>
      </c>
      <c r="AB46" s="23">
        <v>20000</v>
      </c>
      <c r="AC46" s="23">
        <v>6906.65</v>
      </c>
      <c r="AD46" s="23">
        <v>8689.83</v>
      </c>
      <c r="AE46" s="18">
        <f t="shared" si="225"/>
        <v>0.34533249999999999</v>
      </c>
      <c r="AF46" s="18">
        <f t="shared" si="129"/>
        <v>0.79479690626859212</v>
      </c>
      <c r="AG46" s="23">
        <v>285000</v>
      </c>
      <c r="AH46" s="23">
        <v>148448.93</v>
      </c>
      <c r="AI46" s="23">
        <v>166390.35</v>
      </c>
      <c r="AJ46" s="18">
        <f t="shared" si="226"/>
        <v>0.52087343859649116</v>
      </c>
      <c r="AK46" s="18">
        <f t="shared" si="130"/>
        <v>0.89217271314111657</v>
      </c>
      <c r="AL46" s="23">
        <v>5000</v>
      </c>
      <c r="AM46" s="23">
        <v>100</v>
      </c>
      <c r="AN46" s="23">
        <v>600</v>
      </c>
      <c r="AO46" s="18">
        <f t="shared" si="179"/>
        <v>0.02</v>
      </c>
      <c r="AP46" s="18">
        <f t="shared" si="131"/>
        <v>0.16666666666666666</v>
      </c>
      <c r="AQ46" s="6">
        <f t="shared" si="240"/>
        <v>22610</v>
      </c>
      <c r="AR46" s="6">
        <f t="shared" si="241"/>
        <v>20235.060000000001</v>
      </c>
      <c r="AS46" s="6">
        <f t="shared" si="242"/>
        <v>21396.639999999999</v>
      </c>
      <c r="AT46" s="18">
        <f t="shared" si="227"/>
        <v>0.89496063688633354</v>
      </c>
      <c r="AU46" s="18">
        <f t="shared" si="132"/>
        <v>0.9457120370301132</v>
      </c>
      <c r="AV46" s="23"/>
      <c r="AW46" s="23"/>
      <c r="AX46" s="23"/>
      <c r="AY46" s="18" t="str">
        <f t="shared" si="228"/>
        <v xml:space="preserve"> </v>
      </c>
      <c r="AZ46" s="18" t="str">
        <f t="shared" si="133"/>
        <v xml:space="preserve"> </v>
      </c>
      <c r="BA46" s="23"/>
      <c r="BB46" s="23"/>
      <c r="BC46" s="23"/>
      <c r="BD46" s="18" t="str">
        <f t="shared" si="134"/>
        <v xml:space="preserve"> </v>
      </c>
      <c r="BE46" s="18" t="str">
        <f t="shared" si="135"/>
        <v xml:space="preserve"> </v>
      </c>
      <c r="BF46" s="23">
        <v>2610</v>
      </c>
      <c r="BG46" s="23"/>
      <c r="BH46" s="23"/>
      <c r="BI46" s="18" t="str">
        <f t="shared" si="229"/>
        <v xml:space="preserve"> </v>
      </c>
      <c r="BJ46" s="18" t="str">
        <f t="shared" si="136"/>
        <v xml:space="preserve"> </v>
      </c>
      <c r="BK46" s="23"/>
      <c r="BL46" s="23"/>
      <c r="BM46" s="23"/>
      <c r="BN46" s="18"/>
      <c r="BO46" s="18" t="str">
        <f t="shared" si="137"/>
        <v xml:space="preserve"> </v>
      </c>
      <c r="BP46" s="23"/>
      <c r="BQ46" s="23"/>
      <c r="BR46" s="23"/>
      <c r="BS46" s="18" t="str">
        <f t="shared" si="230"/>
        <v xml:space="preserve"> </v>
      </c>
      <c r="BT46" s="18" t="str">
        <f t="shared" si="170"/>
        <v xml:space="preserve"> </v>
      </c>
      <c r="BU46" s="23">
        <v>20000</v>
      </c>
      <c r="BV46" s="23">
        <v>20235.060000000001</v>
      </c>
      <c r="BW46" s="23">
        <v>21396.639999999999</v>
      </c>
      <c r="BX46" s="18">
        <f t="shared" si="231"/>
        <v>1.0117530000000001</v>
      </c>
      <c r="BY46" s="18">
        <f>IF(BV46=0," ",IF(BV46/BW46*100&gt;200,"св.200",BV46/BW46))</f>
        <v>0.9457120370301132</v>
      </c>
      <c r="BZ46" s="23"/>
      <c r="CA46" s="23"/>
      <c r="CB46" s="23"/>
      <c r="CC46" s="18" t="str">
        <f t="shared" si="176"/>
        <v xml:space="preserve"> </v>
      </c>
      <c r="CD46" s="18" t="str">
        <f t="shared" si="140"/>
        <v xml:space="preserve"> </v>
      </c>
      <c r="CE46" s="17">
        <f t="shared" si="243"/>
        <v>0</v>
      </c>
      <c r="CF46" s="17">
        <f t="shared" si="244"/>
        <v>0</v>
      </c>
      <c r="CG46" s="17">
        <f t="shared" si="244"/>
        <v>0</v>
      </c>
      <c r="CH46" s="24" t="str">
        <f t="shared" si="141"/>
        <v xml:space="preserve"> </v>
      </c>
      <c r="CI46" s="18" t="str">
        <f t="shared" si="158"/>
        <v xml:space="preserve"> </v>
      </c>
      <c r="CJ46" s="23"/>
      <c r="CK46" s="23"/>
      <c r="CL46" s="23"/>
      <c r="CM46" s="18" t="str">
        <f t="shared" si="142"/>
        <v xml:space="preserve"> </v>
      </c>
      <c r="CN46" s="18" t="str">
        <f t="shared" si="143"/>
        <v xml:space="preserve"> </v>
      </c>
      <c r="CO46" s="23"/>
      <c r="CP46" s="23"/>
      <c r="CQ46" s="23"/>
      <c r="CR46" s="18" t="str">
        <f t="shared" si="144"/>
        <v xml:space="preserve"> </v>
      </c>
      <c r="CS46" s="18" t="str">
        <f t="shared" si="145"/>
        <v xml:space="preserve"> </v>
      </c>
      <c r="CT46" s="23"/>
      <c r="CU46" s="23"/>
      <c r="CV46" s="23"/>
      <c r="CW46" s="18" t="str">
        <f t="shared" si="146"/>
        <v xml:space="preserve"> </v>
      </c>
      <c r="CX46" s="18" t="str">
        <f t="shared" si="147"/>
        <v xml:space="preserve"> </v>
      </c>
      <c r="CY46" s="23"/>
      <c r="CZ46" s="23"/>
      <c r="DA46" s="23"/>
      <c r="DB46" s="18" t="str">
        <f t="shared" si="232"/>
        <v xml:space="preserve"> </v>
      </c>
      <c r="DC46" s="18" t="str">
        <f t="shared" si="148"/>
        <v xml:space="preserve"> </v>
      </c>
      <c r="DD46" s="23"/>
      <c r="DE46" s="23"/>
      <c r="DF46" s="23"/>
      <c r="DG46" s="18" t="str">
        <f t="shared" si="233"/>
        <v xml:space="preserve"> </v>
      </c>
      <c r="DH46" s="18" t="str">
        <f t="shared" si="149"/>
        <v xml:space="preserve"> </v>
      </c>
      <c r="DI46" s="23"/>
      <c r="DJ46" s="23"/>
      <c r="DK46" s="18" t="str">
        <f t="shared" si="150"/>
        <v xml:space="preserve"> </v>
      </c>
      <c r="DL46" s="23"/>
      <c r="DM46" s="23"/>
      <c r="DN46" s="23"/>
      <c r="DO46" s="18" t="str">
        <f t="shared" si="235"/>
        <v xml:space="preserve"> </v>
      </c>
      <c r="DP46" s="18" t="str">
        <f t="shared" si="151"/>
        <v xml:space="preserve"> </v>
      </c>
      <c r="DQ46" s="23"/>
      <c r="DR46" s="23"/>
      <c r="DS46" s="23"/>
      <c r="DT46" s="18" t="str">
        <f t="shared" si="121"/>
        <v xml:space="preserve"> </v>
      </c>
      <c r="DU46" s="18" t="str">
        <f t="shared" si="203"/>
        <v xml:space="preserve"> </v>
      </c>
    </row>
    <row r="47" spans="1:125" s="39" customFormat="1" ht="15.75" customHeight="1" outlineLevel="1" x14ac:dyDescent="0.25">
      <c r="A47" s="11">
        <f t="shared" si="246"/>
        <v>36</v>
      </c>
      <c r="B47" s="5" t="s">
        <v>66</v>
      </c>
      <c r="C47" s="17">
        <f>H47+AQ47</f>
        <v>812221</v>
      </c>
      <c r="D47" s="17">
        <f t="shared" si="238"/>
        <v>128660.92</v>
      </c>
      <c r="E47" s="17">
        <f t="shared" si="238"/>
        <v>254866.44</v>
      </c>
      <c r="F47" s="18">
        <f t="shared" si="220"/>
        <v>0.15840629582342736</v>
      </c>
      <c r="G47" s="18">
        <f t="shared" si="123"/>
        <v>0.50481703279568702</v>
      </c>
      <c r="H47" s="10">
        <f t="shared" si="239"/>
        <v>751800</v>
      </c>
      <c r="I47" s="14">
        <f t="shared" si="239"/>
        <v>93610.92</v>
      </c>
      <c r="J47" s="10">
        <f t="shared" si="239"/>
        <v>106010.77</v>
      </c>
      <c r="K47" s="18">
        <f t="shared" si="221"/>
        <v>0.12451572226656026</v>
      </c>
      <c r="L47" s="18">
        <f t="shared" si="125"/>
        <v>0.88303216739204893</v>
      </c>
      <c r="M47" s="23">
        <v>35000</v>
      </c>
      <c r="N47" s="23">
        <v>15390.55</v>
      </c>
      <c r="O47" s="23">
        <v>14130.53</v>
      </c>
      <c r="P47" s="18">
        <f t="shared" si="222"/>
        <v>0.43972999999999995</v>
      </c>
      <c r="Q47" s="18">
        <f t="shared" si="126"/>
        <v>1.0891700452849256</v>
      </c>
      <c r="R47" s="23"/>
      <c r="S47" s="23"/>
      <c r="T47" s="23"/>
      <c r="U47" s="18" t="str">
        <f t="shared" si="223"/>
        <v xml:space="preserve"> </v>
      </c>
      <c r="V47" s="18" t="str">
        <f t="shared" si="245"/>
        <v xml:space="preserve"> </v>
      </c>
      <c r="W47" s="23"/>
      <c r="X47" s="23"/>
      <c r="Y47" s="23"/>
      <c r="Z47" s="18" t="str">
        <f t="shared" si="224"/>
        <v xml:space="preserve"> </v>
      </c>
      <c r="AA47" s="18" t="str">
        <f t="shared" si="128"/>
        <v xml:space="preserve"> </v>
      </c>
      <c r="AB47" s="23">
        <v>45000</v>
      </c>
      <c r="AC47" s="23">
        <v>11426.06</v>
      </c>
      <c r="AD47" s="23">
        <v>3777.46</v>
      </c>
      <c r="AE47" s="18">
        <f t="shared" si="225"/>
        <v>0.25391244444444444</v>
      </c>
      <c r="AF47" s="18" t="str">
        <f t="shared" si="129"/>
        <v>св.200</v>
      </c>
      <c r="AG47" s="23">
        <v>668800</v>
      </c>
      <c r="AH47" s="23">
        <v>66794.31</v>
      </c>
      <c r="AI47" s="23">
        <v>87402.78</v>
      </c>
      <c r="AJ47" s="18">
        <f t="shared" si="226"/>
        <v>9.9871874999999999E-2</v>
      </c>
      <c r="AK47" s="18">
        <f t="shared" si="130"/>
        <v>0.76421264861369398</v>
      </c>
      <c r="AL47" s="23">
        <v>3000</v>
      </c>
      <c r="AM47" s="23"/>
      <c r="AN47" s="23">
        <v>700</v>
      </c>
      <c r="AO47" s="18" t="str">
        <f t="shared" si="179"/>
        <v xml:space="preserve"> </v>
      </c>
      <c r="AP47" s="18">
        <f t="shared" si="131"/>
        <v>0</v>
      </c>
      <c r="AQ47" s="6">
        <f t="shared" si="240"/>
        <v>60421</v>
      </c>
      <c r="AR47" s="6">
        <f t="shared" si="241"/>
        <v>35050</v>
      </c>
      <c r="AS47" s="6">
        <f t="shared" si="242"/>
        <v>148855.67000000001</v>
      </c>
      <c r="AT47" s="18">
        <f t="shared" si="227"/>
        <v>0.58009632412571788</v>
      </c>
      <c r="AU47" s="18">
        <f t="shared" si="132"/>
        <v>0.23546298236405772</v>
      </c>
      <c r="AV47" s="23"/>
      <c r="AW47" s="23"/>
      <c r="AX47" s="23"/>
      <c r="AY47" s="18" t="str">
        <f t="shared" si="228"/>
        <v xml:space="preserve"> </v>
      </c>
      <c r="AZ47" s="18" t="str">
        <f t="shared" si="133"/>
        <v xml:space="preserve"> </v>
      </c>
      <c r="BA47" s="23"/>
      <c r="BB47" s="23"/>
      <c r="BC47" s="23"/>
      <c r="BD47" s="18" t="str">
        <f t="shared" si="134"/>
        <v xml:space="preserve"> </v>
      </c>
      <c r="BE47" s="18" t="str">
        <f t="shared" si="135"/>
        <v xml:space="preserve"> </v>
      </c>
      <c r="BF47" s="23"/>
      <c r="BG47" s="23"/>
      <c r="BH47" s="23"/>
      <c r="BI47" s="18" t="str">
        <f t="shared" si="229"/>
        <v xml:space="preserve"> </v>
      </c>
      <c r="BJ47" s="18" t="str">
        <f t="shared" si="136"/>
        <v xml:space="preserve"> </v>
      </c>
      <c r="BK47" s="23"/>
      <c r="BL47" s="23"/>
      <c r="BM47" s="23"/>
      <c r="BN47" s="18"/>
      <c r="BO47" s="18" t="str">
        <f t="shared" si="137"/>
        <v xml:space="preserve"> </v>
      </c>
      <c r="BP47" s="23"/>
      <c r="BQ47" s="23"/>
      <c r="BR47" s="23"/>
      <c r="BS47" s="18" t="str">
        <f t="shared" si="230"/>
        <v xml:space="preserve"> </v>
      </c>
      <c r="BT47" s="18" t="str">
        <f t="shared" si="170"/>
        <v xml:space="preserve"> </v>
      </c>
      <c r="BU47" s="23">
        <v>20000</v>
      </c>
      <c r="BV47" s="23"/>
      <c r="BW47" s="23">
        <v>3711.92</v>
      </c>
      <c r="BX47" s="18" t="str">
        <f t="shared" si="231"/>
        <v xml:space="preserve"> </v>
      </c>
      <c r="BY47" s="18">
        <f t="shared" si="139"/>
        <v>0</v>
      </c>
      <c r="BZ47" s="23"/>
      <c r="CA47" s="23"/>
      <c r="CB47" s="23">
        <v>145143.75</v>
      </c>
      <c r="CC47" s="18" t="str">
        <f t="shared" si="176"/>
        <v xml:space="preserve"> </v>
      </c>
      <c r="CD47" s="18">
        <f t="shared" si="140"/>
        <v>0</v>
      </c>
      <c r="CE47" s="17">
        <f t="shared" si="243"/>
        <v>0</v>
      </c>
      <c r="CF47" s="17">
        <f t="shared" si="244"/>
        <v>0</v>
      </c>
      <c r="CG47" s="17">
        <f t="shared" si="244"/>
        <v>0</v>
      </c>
      <c r="CH47" s="24" t="str">
        <f t="shared" si="141"/>
        <v xml:space="preserve"> </v>
      </c>
      <c r="CI47" s="18" t="str">
        <f t="shared" si="158"/>
        <v xml:space="preserve"> </v>
      </c>
      <c r="CJ47" s="23"/>
      <c r="CK47" s="23"/>
      <c r="CL47" s="23"/>
      <c r="CM47" s="18" t="str">
        <f t="shared" si="142"/>
        <v xml:space="preserve"> </v>
      </c>
      <c r="CN47" s="18" t="str">
        <f t="shared" si="143"/>
        <v xml:space="preserve"> </v>
      </c>
      <c r="CO47" s="23"/>
      <c r="CP47" s="23"/>
      <c r="CQ47" s="23"/>
      <c r="CR47" s="18" t="str">
        <f t="shared" si="144"/>
        <v xml:space="preserve"> </v>
      </c>
      <c r="CS47" s="18" t="str">
        <f t="shared" si="145"/>
        <v xml:space="preserve"> </v>
      </c>
      <c r="CT47" s="23"/>
      <c r="CU47" s="23"/>
      <c r="CV47" s="23"/>
      <c r="CW47" s="18" t="str">
        <f t="shared" si="146"/>
        <v xml:space="preserve"> </v>
      </c>
      <c r="CX47" s="18" t="str">
        <f t="shared" si="147"/>
        <v xml:space="preserve"> </v>
      </c>
      <c r="CY47" s="23"/>
      <c r="CZ47" s="23"/>
      <c r="DA47" s="23"/>
      <c r="DB47" s="18" t="str">
        <f t="shared" si="232"/>
        <v xml:space="preserve"> </v>
      </c>
      <c r="DC47" s="18" t="str">
        <f t="shared" si="148"/>
        <v xml:space="preserve"> </v>
      </c>
      <c r="DD47" s="23"/>
      <c r="DE47" s="23"/>
      <c r="DF47" s="23"/>
      <c r="DG47" s="18" t="str">
        <f t="shared" si="233"/>
        <v xml:space="preserve"> </v>
      </c>
      <c r="DH47" s="18" t="str">
        <f t="shared" si="149"/>
        <v xml:space="preserve"> </v>
      </c>
      <c r="DI47" s="23"/>
      <c r="DJ47" s="23"/>
      <c r="DK47" s="18" t="str">
        <f t="shared" si="150"/>
        <v xml:space="preserve"> </v>
      </c>
      <c r="DL47" s="23"/>
      <c r="DM47" s="23"/>
      <c r="DN47" s="23"/>
      <c r="DO47" s="18" t="str">
        <f t="shared" si="235"/>
        <v xml:space="preserve"> </v>
      </c>
      <c r="DP47" s="18" t="str">
        <f t="shared" si="151"/>
        <v xml:space="preserve"> </v>
      </c>
      <c r="DQ47" s="23">
        <v>40421</v>
      </c>
      <c r="DR47" s="23">
        <v>35050</v>
      </c>
      <c r="DS47" s="23"/>
      <c r="DT47" s="18">
        <f t="shared" si="121"/>
        <v>0.86712352490042299</v>
      </c>
      <c r="DU47" s="18" t="str">
        <f t="shared" si="203"/>
        <v xml:space="preserve"> </v>
      </c>
    </row>
    <row r="48" spans="1:125" s="38" customFormat="1" ht="32.1" customHeight="1" x14ac:dyDescent="0.25">
      <c r="A48" s="12"/>
      <c r="B48" s="4" t="s">
        <v>127</v>
      </c>
      <c r="C48" s="20">
        <f>SUM(C49:C55)</f>
        <v>84042113.840000004</v>
      </c>
      <c r="D48" s="20">
        <f t="shared" ref="D48" si="247">SUM(D49:D55)</f>
        <v>44850727.300000012</v>
      </c>
      <c r="E48" s="20">
        <f>SUM(E49:E55)</f>
        <v>39245542.109999999</v>
      </c>
      <c r="F48" s="16">
        <f t="shared" si="220"/>
        <v>0.53366967167659729</v>
      </c>
      <c r="G48" s="16">
        <f t="shared" si="123"/>
        <v>1.1428234874241112</v>
      </c>
      <c r="H48" s="15">
        <f t="shared" ref="H48:J48" si="248">SUM(H49:H55)</f>
        <v>80212407.299999997</v>
      </c>
      <c r="I48" s="29">
        <f>SUM(I49:I55)</f>
        <v>41742239.000000007</v>
      </c>
      <c r="J48" s="15">
        <f t="shared" si="248"/>
        <v>38377233.369999997</v>
      </c>
      <c r="K48" s="16">
        <f t="shared" si="221"/>
        <v>0.52039628786954517</v>
      </c>
      <c r="L48" s="16">
        <f t="shared" si="125"/>
        <v>1.0876823401405085</v>
      </c>
      <c r="M48" s="15">
        <f>SUM(M49:M55)</f>
        <v>67646800</v>
      </c>
      <c r="N48" s="15">
        <f>SUM(N49:N55)</f>
        <v>35350379.570000008</v>
      </c>
      <c r="O48" s="15">
        <f>SUM(O49:O55)</f>
        <v>32213804.080000002</v>
      </c>
      <c r="P48" s="16">
        <f t="shared" si="222"/>
        <v>0.52257282783516745</v>
      </c>
      <c r="Q48" s="16">
        <f t="shared" si="126"/>
        <v>1.0973674354699188</v>
      </c>
      <c r="R48" s="15">
        <f>SUM(R49:R55)</f>
        <v>2128640</v>
      </c>
      <c r="S48" s="15">
        <f>SUM(S49:S55)</f>
        <v>1152804.01</v>
      </c>
      <c r="T48" s="15">
        <f>SUM(T49:T55)</f>
        <v>949226.63</v>
      </c>
      <c r="U48" s="16">
        <f t="shared" si="223"/>
        <v>0.54156833001352978</v>
      </c>
      <c r="V48" s="16">
        <f t="shared" si="127"/>
        <v>1.2144665705385869</v>
      </c>
      <c r="W48" s="15">
        <f>SUM(W49:W55)</f>
        <v>1015867.3</v>
      </c>
      <c r="X48" s="15">
        <f>SUM(X49:X55)</f>
        <v>1532590.2100000002</v>
      </c>
      <c r="Y48" s="15">
        <f>SUM(Y49:Y55)</f>
        <v>713972.24</v>
      </c>
      <c r="Z48" s="16">
        <f t="shared" si="224"/>
        <v>1.5086519764933866</v>
      </c>
      <c r="AA48" s="16" t="str">
        <f t="shared" si="128"/>
        <v>св.200</v>
      </c>
      <c r="AB48" s="15">
        <f>SUM(AB49:AB55)</f>
        <v>1706000</v>
      </c>
      <c r="AC48" s="15">
        <f>SUM(AC49:AC55)</f>
        <v>63646.979999999996</v>
      </c>
      <c r="AD48" s="15">
        <f>SUM(AD49:AD55)</f>
        <v>280639.46999999997</v>
      </c>
      <c r="AE48" s="16">
        <f t="shared" si="225"/>
        <v>3.7307725674091442E-2</v>
      </c>
      <c r="AF48" s="16">
        <f t="shared" si="129"/>
        <v>0.22679268885449363</v>
      </c>
      <c r="AG48" s="15">
        <f>SUM(AG49:AG55)</f>
        <v>7698600</v>
      </c>
      <c r="AH48" s="15">
        <f>SUM(AH49:AH55)</f>
        <v>3636668.23</v>
      </c>
      <c r="AI48" s="15">
        <f>SUM(AI49:AI55)</f>
        <v>4210840.95</v>
      </c>
      <c r="AJ48" s="16">
        <f t="shared" si="226"/>
        <v>0.4723804626815265</v>
      </c>
      <c r="AK48" s="16">
        <f t="shared" si="130"/>
        <v>0.86364416827474799</v>
      </c>
      <c r="AL48" s="15">
        <f>SUM(AL49:AL55)</f>
        <v>16500</v>
      </c>
      <c r="AM48" s="15">
        <f>SUM(AM49:AM55)</f>
        <v>6150</v>
      </c>
      <c r="AN48" s="15">
        <f>SUM(AN49:AN55)</f>
        <v>8750</v>
      </c>
      <c r="AO48" s="16">
        <f t="shared" si="179"/>
        <v>0.37272727272727274</v>
      </c>
      <c r="AP48" s="16">
        <f t="shared" si="131"/>
        <v>0.70285714285714285</v>
      </c>
      <c r="AQ48" s="15">
        <f>SUM(AQ49:AQ55)</f>
        <v>3829706.54</v>
      </c>
      <c r="AR48" s="15">
        <f t="shared" ref="AR48:AS48" si="249">SUM(AR49:AR55)</f>
        <v>3108488.3</v>
      </c>
      <c r="AS48" s="15">
        <f t="shared" si="249"/>
        <v>868308.74</v>
      </c>
      <c r="AT48" s="16">
        <f t="shared" si="227"/>
        <v>0.8116779360331875</v>
      </c>
      <c r="AU48" s="16" t="str">
        <f t="shared" si="132"/>
        <v>св.200</v>
      </c>
      <c r="AV48" s="15">
        <f>SUM(AV49:AV55)</f>
        <v>600000</v>
      </c>
      <c r="AW48" s="15">
        <f>SUM(AW49:AW55)</f>
        <v>85720.19</v>
      </c>
      <c r="AX48" s="15">
        <f>SUM(AX49:AX55)</f>
        <v>83599.789999999994</v>
      </c>
      <c r="AY48" s="16">
        <f t="shared" si="228"/>
        <v>0.14286698333333334</v>
      </c>
      <c r="AZ48" s="16">
        <f t="shared" si="133"/>
        <v>1.0253637000762803</v>
      </c>
      <c r="BA48" s="15">
        <f>SUM(BA49:BA55)</f>
        <v>1880739.66</v>
      </c>
      <c r="BB48" s="15">
        <f>SUM(BB49:BB55)</f>
        <v>1842605.96</v>
      </c>
      <c r="BC48" s="15">
        <f>SUM(BC49:BC55)</f>
        <v>0</v>
      </c>
      <c r="BD48" s="16">
        <f t="shared" si="134"/>
        <v>0.97972409429596441</v>
      </c>
      <c r="BE48" s="16" t="str">
        <f t="shared" si="135"/>
        <v xml:space="preserve"> </v>
      </c>
      <c r="BF48" s="15">
        <f>SUM(BF49:BF55)</f>
        <v>81100</v>
      </c>
      <c r="BG48" s="15">
        <f>SUM(BG49:BG55)</f>
        <v>34829.480000000003</v>
      </c>
      <c r="BH48" s="15">
        <f>SUM(BH49:BH55)</f>
        <v>47106.16</v>
      </c>
      <c r="BI48" s="16">
        <f t="shared" si="229"/>
        <v>0.42946337854500621</v>
      </c>
      <c r="BJ48" s="16">
        <f t="shared" si="136"/>
        <v>0.73938270493710379</v>
      </c>
      <c r="BK48" s="15">
        <f>SUM(BK49:BK55)</f>
        <v>56850</v>
      </c>
      <c r="BL48" s="15">
        <f>SUM(BL49:BL55)</f>
        <v>13546.06</v>
      </c>
      <c r="BM48" s="15">
        <f>SUM(BM49:BM55)</f>
        <v>24423.66</v>
      </c>
      <c r="BN48" s="16">
        <f t="shared" ref="BN48:BN63" si="250">IF(BL48&lt;=0," ",IF(BK48&lt;=0," ",IF(BL48/BK48*100&gt;200,"СВ.200",BL48/BK48)))</f>
        <v>0.23827722075637642</v>
      </c>
      <c r="BO48" s="16">
        <f t="shared" si="137"/>
        <v>0.55462858556006756</v>
      </c>
      <c r="BP48" s="15">
        <f>SUM(BP49:BP55)</f>
        <v>830806.88</v>
      </c>
      <c r="BQ48" s="15">
        <f>SUM(BQ49:BQ55)</f>
        <v>420090.41000000003</v>
      </c>
      <c r="BR48" s="15">
        <f>SUM(BR49:BR55)</f>
        <v>410654.73</v>
      </c>
      <c r="BS48" s="16">
        <f t="shared" si="230"/>
        <v>0.50564146748519945</v>
      </c>
      <c r="BT48" s="16">
        <f t="shared" si="170"/>
        <v>1.0229771613734975</v>
      </c>
      <c r="BU48" s="15">
        <f>SUM(BU49:BU55)</f>
        <v>50200</v>
      </c>
      <c r="BV48" s="15">
        <f>SUM(BV49:BV55)</f>
        <v>111862.01</v>
      </c>
      <c r="BW48" s="15">
        <f>SUM(BW49:BW55)</f>
        <v>134301.73000000001</v>
      </c>
      <c r="BX48" s="16" t="str">
        <f t="shared" si="231"/>
        <v>СВ.200</v>
      </c>
      <c r="BY48" s="16">
        <f t="shared" si="139"/>
        <v>0.83291562960506904</v>
      </c>
      <c r="BZ48" s="15">
        <f>SUM(BZ49:BZ55)</f>
        <v>0</v>
      </c>
      <c r="CA48" s="15">
        <f>SUM(CA49:CA55)</f>
        <v>0</v>
      </c>
      <c r="CB48" s="15">
        <f>SUM(CB49:CB55)</f>
        <v>733.6</v>
      </c>
      <c r="CC48" s="16" t="str">
        <f t="shared" si="176"/>
        <v xml:space="preserve"> </v>
      </c>
      <c r="CD48" s="16">
        <f t="shared" si="140"/>
        <v>0</v>
      </c>
      <c r="CE48" s="20">
        <f>SUM(CE49:CE55)</f>
        <v>225000</v>
      </c>
      <c r="CF48" s="20">
        <f t="shared" ref="CF48" si="251">SUM(CF49:CF55)</f>
        <v>493779.78</v>
      </c>
      <c r="CG48" s="20">
        <f t="shared" ref="CG48" si="252">SUM(CG49:CG55)</f>
        <v>55811.47</v>
      </c>
      <c r="CH48" s="16" t="str">
        <f t="shared" si="141"/>
        <v>СВ.200</v>
      </c>
      <c r="CI48" s="16" t="str">
        <f t="shared" si="158"/>
        <v>св.200</v>
      </c>
      <c r="CJ48" s="15">
        <f>SUM(CJ49:CJ55)</f>
        <v>125000</v>
      </c>
      <c r="CK48" s="15">
        <f>SUM(CK49:CK55)</f>
        <v>423561.11</v>
      </c>
      <c r="CL48" s="15">
        <f>SUM(CL49:CL55)</f>
        <v>55811.47</v>
      </c>
      <c r="CM48" s="16" t="str">
        <f t="shared" si="142"/>
        <v>СВ.200</v>
      </c>
      <c r="CN48" s="16" t="str">
        <f t="shared" si="143"/>
        <v>св.200</v>
      </c>
      <c r="CO48" s="15">
        <f>SUM(CO49:CO55)</f>
        <v>100000</v>
      </c>
      <c r="CP48" s="15">
        <f>SUM(CP49:CP55)</f>
        <v>70218.67</v>
      </c>
      <c r="CQ48" s="15">
        <f>SUM(CQ49:CQ55)</f>
        <v>0</v>
      </c>
      <c r="CR48" s="16">
        <f t="shared" si="144"/>
        <v>0.70218669999999994</v>
      </c>
      <c r="CS48" s="16" t="str">
        <f t="shared" si="145"/>
        <v xml:space="preserve"> </v>
      </c>
      <c r="CT48" s="15">
        <f>SUM(CT49:CT55)</f>
        <v>0</v>
      </c>
      <c r="CU48" s="15">
        <f>SUM(CU49:CU55)</f>
        <v>0</v>
      </c>
      <c r="CV48" s="15">
        <f>SUM(CV49:CV55)</f>
        <v>0</v>
      </c>
      <c r="CW48" s="30" t="str">
        <f t="shared" si="146"/>
        <v xml:space="preserve"> </v>
      </c>
      <c r="CX48" s="30" t="str">
        <f t="shared" si="147"/>
        <v xml:space="preserve"> </v>
      </c>
      <c r="CY48" s="15">
        <f>SUM(CY49:CY55)</f>
        <v>0</v>
      </c>
      <c r="CZ48" s="15">
        <f>SUM(CZ49:CZ55)</f>
        <v>0</v>
      </c>
      <c r="DA48" s="15">
        <f>SUM(DA49:DA55)</f>
        <v>0</v>
      </c>
      <c r="DB48" s="16" t="str">
        <f t="shared" si="232"/>
        <v xml:space="preserve"> </v>
      </c>
      <c r="DC48" s="16" t="str">
        <f t="shared" si="148"/>
        <v xml:space="preserve"> </v>
      </c>
      <c r="DD48" s="15">
        <f>SUM(DD49:DD55)</f>
        <v>0</v>
      </c>
      <c r="DE48" s="15">
        <f>SUM(DE49:DE55)</f>
        <v>15876.29</v>
      </c>
      <c r="DF48" s="15">
        <f>SUM(DF49:DF55)</f>
        <v>111200</v>
      </c>
      <c r="DG48" s="16" t="str">
        <f t="shared" si="233"/>
        <v xml:space="preserve"> </v>
      </c>
      <c r="DH48" s="16">
        <f>IF(DE48=0," ",IF(DE48/DF48*100&gt;200,"св.200",DE48/DF48))</f>
        <v>0.14277239208633094</v>
      </c>
      <c r="DI48" s="15">
        <f>SUM(DI49:DI55)</f>
        <v>-2226.4</v>
      </c>
      <c r="DJ48" s="15">
        <f>SUM(DJ49:DJ55)</f>
        <v>-300</v>
      </c>
      <c r="DK48" s="16" t="str">
        <f>IF(DI48=0," ",IF(DI48/DJ48*100&gt;200,"св.200",DI48/DJ48))</f>
        <v>св.200</v>
      </c>
      <c r="DL48" s="15">
        <f>SUM(DL49:DL55)</f>
        <v>6100</v>
      </c>
      <c r="DM48" s="15">
        <f>SUM(DM49:DM55)</f>
        <v>5501.6</v>
      </c>
      <c r="DN48" s="15">
        <f>SUM(DN49:DN55)</f>
        <v>777.6</v>
      </c>
      <c r="DO48" s="16">
        <f t="shared" si="235"/>
        <v>0.90190163934426237</v>
      </c>
      <c r="DP48" s="16" t="str">
        <f t="shared" si="151"/>
        <v>св.200</v>
      </c>
      <c r="DQ48" s="15">
        <f>SUM(DQ49:DQ55)</f>
        <v>98000</v>
      </c>
      <c r="DR48" s="15">
        <f>SUM(DR49:DR55)</f>
        <v>86000</v>
      </c>
      <c r="DS48" s="15">
        <f>SUM(DS49:DS55)</f>
        <v>0</v>
      </c>
      <c r="DT48" s="16">
        <f t="shared" si="121"/>
        <v>0.87755102040816324</v>
      </c>
      <c r="DU48" s="16" t="str">
        <f t="shared" si="203"/>
        <v xml:space="preserve"> </v>
      </c>
    </row>
    <row r="49" spans="1:125" s="39" customFormat="1" ht="15" customHeight="1" outlineLevel="1" x14ac:dyDescent="0.25">
      <c r="A49" s="11">
        <v>37</v>
      </c>
      <c r="B49" s="5" t="s">
        <v>1</v>
      </c>
      <c r="C49" s="17">
        <f t="shared" ref="C49:C55" si="253">H49+AQ49</f>
        <v>72595640</v>
      </c>
      <c r="D49" s="17">
        <f t="shared" ref="D49:E55" si="254">I49+AR49</f>
        <v>37644092.030000001</v>
      </c>
      <c r="E49" s="17">
        <f t="shared" si="254"/>
        <v>33813046.869999997</v>
      </c>
      <c r="F49" s="18">
        <f t="shared" si="220"/>
        <v>0.51854480558336558</v>
      </c>
      <c r="G49" s="18">
        <f t="shared" si="123"/>
        <v>1.113300797018651</v>
      </c>
      <c r="H49" s="10">
        <f>W49++AG49+M49+AB49+AL49+R49</f>
        <v>71196040</v>
      </c>
      <c r="I49" s="14">
        <f>X49++AH49+N49+AC49+AM49+S49</f>
        <v>36661127.300000004</v>
      </c>
      <c r="J49" s="10">
        <f>Y49++AI49+O49+AD49+AN49+T49</f>
        <v>33159770.779999997</v>
      </c>
      <c r="K49" s="18">
        <f t="shared" si="221"/>
        <v>0.5149321127972849</v>
      </c>
      <c r="L49" s="18">
        <f t="shared" si="125"/>
        <v>1.1055904922633488</v>
      </c>
      <c r="M49" s="23">
        <v>64466800</v>
      </c>
      <c r="N49" s="23">
        <v>33889650.630000003</v>
      </c>
      <c r="O49" s="23">
        <v>30814561.199999999</v>
      </c>
      <c r="P49" s="18">
        <f t="shared" si="222"/>
        <v>0.52569152850769707</v>
      </c>
      <c r="Q49" s="18">
        <f t="shared" si="126"/>
        <v>1.0997933869653806</v>
      </c>
      <c r="R49" s="23">
        <v>2128640</v>
      </c>
      <c r="S49" s="23">
        <v>1152804.01</v>
      </c>
      <c r="T49" s="23">
        <v>949226.63</v>
      </c>
      <c r="U49" s="18">
        <f t="shared" si="223"/>
        <v>0.54156833001352978</v>
      </c>
      <c r="V49" s="18">
        <f t="shared" si="127"/>
        <v>1.2144665705385869</v>
      </c>
      <c r="W49" s="23">
        <v>1000</v>
      </c>
      <c r="X49" s="23">
        <v>0.67</v>
      </c>
      <c r="Y49" s="23">
        <v>1765.86</v>
      </c>
      <c r="Z49" s="18">
        <f t="shared" ref="Z49:Z52" si="255">IF(X49&lt;=0," ",IF(W49&lt;=0," ",IF(X49/W49*100&gt;200,"СВ.200",X49/W49)))</f>
        <v>6.7000000000000002E-4</v>
      </c>
      <c r="AA49" s="18">
        <f t="shared" ref="AA49:AA52" si="256">IF(Y49=0," ",IF(X49/Y49*100&gt;200,"св.200",X49/Y49))</f>
        <v>3.794185269500414E-4</v>
      </c>
      <c r="AB49" s="23">
        <v>1150000</v>
      </c>
      <c r="AC49" s="23">
        <v>59291.839999999997</v>
      </c>
      <c r="AD49" s="23">
        <v>219521.27</v>
      </c>
      <c r="AE49" s="18">
        <f t="shared" si="225"/>
        <v>5.1558121739130429E-2</v>
      </c>
      <c r="AF49" s="18">
        <f t="shared" si="129"/>
        <v>0.27009610503802206</v>
      </c>
      <c r="AG49" s="23">
        <v>3449600</v>
      </c>
      <c r="AH49" s="23">
        <v>1559380.15</v>
      </c>
      <c r="AI49" s="23">
        <v>1174695.82</v>
      </c>
      <c r="AJ49" s="18">
        <f t="shared" si="226"/>
        <v>0.45204665758348789</v>
      </c>
      <c r="AK49" s="18">
        <f t="shared" si="130"/>
        <v>1.3274756949420317</v>
      </c>
      <c r="AL49" s="23"/>
      <c r="AM49" s="23"/>
      <c r="AN49" s="23"/>
      <c r="AO49" s="18" t="str">
        <f t="shared" si="179"/>
        <v xml:space="preserve"> </v>
      </c>
      <c r="AP49" s="18" t="str">
        <f t="shared" si="131"/>
        <v xml:space="preserve"> </v>
      </c>
      <c r="AQ49" s="6">
        <f t="shared" ref="AQ49:AQ55" si="257">AV49+BA49+BF49+BK49+BP49+BU49+BZ49+CE49+CY49+DD49+DL49+CT49+DQ49</f>
        <v>1399600</v>
      </c>
      <c r="AR49" s="6">
        <f t="shared" ref="AR49:AR55" si="258">AW49+BB49+BG49+BL49+BQ49+BV49+CA49+CF49+CZ49+DE49+DM49+CU49+DI49+DR49</f>
        <v>982964.7300000001</v>
      </c>
      <c r="AS49" s="6">
        <f t="shared" ref="AS49:AS55" si="259">AX49+BC49+BH49+BM49+BR49+BW49+CB49+CG49+DA49+DF49+DN49+CV49+DJ49+DS49</f>
        <v>653276.09</v>
      </c>
      <c r="AT49" s="18">
        <f t="shared" si="227"/>
        <v>0.70231832666476146</v>
      </c>
      <c r="AU49" s="18">
        <f t="shared" si="132"/>
        <v>1.5046696872068288</v>
      </c>
      <c r="AV49" s="23">
        <v>600000</v>
      </c>
      <c r="AW49" s="23">
        <v>85720.19</v>
      </c>
      <c r="AX49" s="23">
        <v>83599.789999999994</v>
      </c>
      <c r="AY49" s="18">
        <f t="shared" si="228"/>
        <v>0.14286698333333334</v>
      </c>
      <c r="AZ49" s="18">
        <f t="shared" si="133"/>
        <v>1.0253637000762803</v>
      </c>
      <c r="BA49" s="23"/>
      <c r="BB49" s="23"/>
      <c r="BC49" s="23"/>
      <c r="BD49" s="18" t="str">
        <f t="shared" si="134"/>
        <v xml:space="preserve"> </v>
      </c>
      <c r="BE49" s="18" t="str">
        <f t="shared" si="135"/>
        <v xml:space="preserve"> </v>
      </c>
      <c r="BF49" s="23">
        <v>64800</v>
      </c>
      <c r="BG49" s="23">
        <v>32603.08</v>
      </c>
      <c r="BH49" s="23">
        <v>43606.16</v>
      </c>
      <c r="BI49" s="18">
        <f t="shared" si="229"/>
        <v>0.50313395061728394</v>
      </c>
      <c r="BJ49" s="18">
        <f t="shared" si="136"/>
        <v>0.74767142990806801</v>
      </c>
      <c r="BK49" s="23"/>
      <c r="BL49" s="23"/>
      <c r="BM49" s="23"/>
      <c r="BN49" s="18" t="str">
        <f t="shared" ref="BN49:BN52" si="260">IF(BL49&lt;=0," ",IF(BK49&lt;=0," ",IF(BL49/BK49*100&gt;200,"СВ.200",BL49/BK49)))</f>
        <v xml:space="preserve"> </v>
      </c>
      <c r="BO49" s="18" t="str">
        <f t="shared" ref="BO49:BO52" si="261">IF(BM49=0," ",IF(BL49/BM49*100&gt;200,"св.200",BL49/BM49))</f>
        <v xml:space="preserve"> </v>
      </c>
      <c r="BP49" s="23">
        <v>597800</v>
      </c>
      <c r="BQ49" s="23">
        <v>349694.78</v>
      </c>
      <c r="BR49" s="23">
        <v>328426.55</v>
      </c>
      <c r="BS49" s="18">
        <f t="shared" ref="BS49:BS54" si="262">IF(BQ49&lt;=0," ",IF(BP49&lt;=0," ",IF(BQ49/BP49*100&gt;200,"СВ.200",BQ49/BP49)))</f>
        <v>0.58496952157912352</v>
      </c>
      <c r="BT49" s="18">
        <f t="shared" ref="BT49:BT54" si="263">IF(BR49=0," ",IF(BQ49/BR49*100&gt;200,"св.200",BQ49/BR49))</f>
        <v>1.0647579496846404</v>
      </c>
      <c r="BU49" s="23"/>
      <c r="BV49" s="23">
        <v>75509.279999999999</v>
      </c>
      <c r="BW49" s="23">
        <v>29898.52</v>
      </c>
      <c r="BX49" s="18" t="str">
        <f t="shared" ref="BX49:BX54" si="264">IF(BV49&lt;=0," ",IF(BU49&lt;=0," ",IF(BV49/BU49*100&gt;200,"СВ.200",BV49/BU49)))</f>
        <v xml:space="preserve"> </v>
      </c>
      <c r="BY49" s="18" t="str">
        <f t="shared" ref="BY49:BY54" si="265">IF(BW49=0," ",IF(BV49/BW49*100&gt;200,"св.200",BV49/BW49))</f>
        <v>св.200</v>
      </c>
      <c r="BZ49" s="23"/>
      <c r="CA49" s="23"/>
      <c r="CB49" s="23">
        <v>733.6</v>
      </c>
      <c r="CC49" s="18" t="str">
        <f t="shared" si="176"/>
        <v xml:space="preserve"> </v>
      </c>
      <c r="CD49" s="18">
        <f t="shared" si="140"/>
        <v>0</v>
      </c>
      <c r="CE49" s="17">
        <f t="shared" ref="CE49:CE55" si="266">CJ49+CO49</f>
        <v>125000</v>
      </c>
      <c r="CF49" s="17">
        <f t="shared" ref="CF49:CG55" si="267">CK49+CP49</f>
        <v>423561.11</v>
      </c>
      <c r="CG49" s="17">
        <f t="shared" si="267"/>
        <v>55811.47</v>
      </c>
      <c r="CH49" s="18" t="str">
        <f t="shared" si="141"/>
        <v>СВ.200</v>
      </c>
      <c r="CI49" s="18" t="str">
        <f t="shared" si="158"/>
        <v>св.200</v>
      </c>
      <c r="CJ49" s="23">
        <v>125000</v>
      </c>
      <c r="CK49" s="23">
        <v>423561.11</v>
      </c>
      <c r="CL49" s="23">
        <v>55811.47</v>
      </c>
      <c r="CM49" s="18" t="str">
        <f t="shared" si="142"/>
        <v>СВ.200</v>
      </c>
      <c r="CN49" s="18" t="str">
        <f t="shared" si="143"/>
        <v>св.200</v>
      </c>
      <c r="CO49" s="23"/>
      <c r="CP49" s="23"/>
      <c r="CQ49" s="23"/>
      <c r="CR49" s="18" t="str">
        <f t="shared" si="144"/>
        <v xml:space="preserve"> </v>
      </c>
      <c r="CS49" s="18" t="str">
        <f t="shared" si="145"/>
        <v xml:space="preserve"> </v>
      </c>
      <c r="CT49" s="23"/>
      <c r="CU49" s="23"/>
      <c r="CV49" s="23"/>
      <c r="CW49" s="18" t="str">
        <f t="shared" si="146"/>
        <v xml:space="preserve"> </v>
      </c>
      <c r="CX49" s="18" t="str">
        <f t="shared" si="147"/>
        <v xml:space="preserve"> </v>
      </c>
      <c r="CY49" s="23"/>
      <c r="CZ49" s="23"/>
      <c r="DA49" s="23"/>
      <c r="DB49" s="18" t="str">
        <f t="shared" si="232"/>
        <v xml:space="preserve"> </v>
      </c>
      <c r="DC49" s="18" t="str">
        <f t="shared" si="148"/>
        <v xml:space="preserve"> </v>
      </c>
      <c r="DD49" s="23"/>
      <c r="DE49" s="23">
        <v>15876.29</v>
      </c>
      <c r="DF49" s="23">
        <v>111200</v>
      </c>
      <c r="DG49" s="18" t="str">
        <f t="shared" si="233"/>
        <v xml:space="preserve"> </v>
      </c>
      <c r="DH49" s="18">
        <f>IF(DE49=0," ",IF(DE49/DF49*100&gt;200,"св.200",DE49/DF49))</f>
        <v>0.14277239208633094</v>
      </c>
      <c r="DI49" s="23"/>
      <c r="DJ49" s="23"/>
      <c r="DK49" s="18" t="str">
        <f t="shared" si="150"/>
        <v xml:space="preserve"> </v>
      </c>
      <c r="DL49" s="23"/>
      <c r="DM49" s="23"/>
      <c r="DN49" s="23"/>
      <c r="DO49" s="18" t="str">
        <f t="shared" si="235"/>
        <v xml:space="preserve"> </v>
      </c>
      <c r="DP49" s="18" t="str">
        <f t="shared" si="151"/>
        <v xml:space="preserve"> </v>
      </c>
      <c r="DQ49" s="23">
        <v>12000</v>
      </c>
      <c r="DR49" s="23"/>
      <c r="DS49" s="23"/>
      <c r="DT49" s="18" t="str">
        <f t="shared" si="121"/>
        <v xml:space="preserve"> </v>
      </c>
      <c r="DU49" s="18" t="str">
        <f t="shared" si="203"/>
        <v xml:space="preserve"> </v>
      </c>
    </row>
    <row r="50" spans="1:125" s="39" customFormat="1" ht="15.75" customHeight="1" outlineLevel="1" x14ac:dyDescent="0.25">
      <c r="A50" s="11">
        <f>A49+1</f>
        <v>38</v>
      </c>
      <c r="B50" s="5" t="s">
        <v>71</v>
      </c>
      <c r="C50" s="17">
        <f t="shared" si="253"/>
        <v>921627.8</v>
      </c>
      <c r="D50" s="17">
        <f t="shared" si="254"/>
        <v>714626.7</v>
      </c>
      <c r="E50" s="17">
        <f t="shared" si="254"/>
        <v>138176.84</v>
      </c>
      <c r="F50" s="18">
        <f t="shared" si="220"/>
        <v>0.77539620658144204</v>
      </c>
      <c r="G50" s="18" t="str">
        <f t="shared" si="123"/>
        <v>св.200</v>
      </c>
      <c r="H50" s="10">
        <f t="shared" ref="H50:I55" si="268">W50++AG50+M50+AB50+AL50+R50</f>
        <v>437767.3</v>
      </c>
      <c r="I50" s="14">
        <f t="shared" si="268"/>
        <v>232966.19999999998</v>
      </c>
      <c r="J50" s="10">
        <f t="shared" ref="J50:J55" si="269">Y50++AI50+O50+AD50+AN50+T50</f>
        <v>138476.84</v>
      </c>
      <c r="K50" s="18">
        <f t="shared" si="221"/>
        <v>0.53216903135524285</v>
      </c>
      <c r="L50" s="18">
        <f t="shared" si="125"/>
        <v>1.6823477485476992</v>
      </c>
      <c r="M50" s="23">
        <v>100000</v>
      </c>
      <c r="N50" s="45">
        <v>41812.74</v>
      </c>
      <c r="O50" s="23">
        <v>42854.98</v>
      </c>
      <c r="P50" s="18">
        <f t="shared" si="222"/>
        <v>0.41812739999999998</v>
      </c>
      <c r="Q50" s="18">
        <f t="shared" si="126"/>
        <v>0.97567983930922364</v>
      </c>
      <c r="R50" s="23"/>
      <c r="S50" s="45"/>
      <c r="T50" s="23"/>
      <c r="U50" s="18" t="str">
        <f>IF(S50&lt;=0," ",IF(R50&lt;=0," ",IF(S50/R50*100&gt;200,"СВ.200",S50/R50)))</f>
        <v xml:space="preserve"> </v>
      </c>
      <c r="V50" s="18" t="str">
        <f t="shared" ref="V50:V55" si="270">IF(S50=0," ",IF(S50/T50*100&gt;200,"св.200",S50/T50))</f>
        <v xml:space="preserve"> </v>
      </c>
      <c r="W50" s="23">
        <v>15267.3</v>
      </c>
      <c r="X50" s="45">
        <v>23367.3</v>
      </c>
      <c r="Y50" s="23"/>
      <c r="Z50" s="18">
        <f t="shared" si="255"/>
        <v>1.5305456760527403</v>
      </c>
      <c r="AA50" s="18" t="str">
        <f t="shared" si="256"/>
        <v xml:space="preserve"> </v>
      </c>
      <c r="AB50" s="23">
        <v>30000</v>
      </c>
      <c r="AC50" s="45">
        <v>714.32</v>
      </c>
      <c r="AD50" s="23">
        <v>1748.5</v>
      </c>
      <c r="AE50" s="18">
        <f t="shared" si="225"/>
        <v>2.3810666666666667E-2</v>
      </c>
      <c r="AF50" s="18">
        <f t="shared" si="129"/>
        <v>0.40853302830998001</v>
      </c>
      <c r="AG50" s="23">
        <v>290000</v>
      </c>
      <c r="AH50" s="45">
        <v>166471.84</v>
      </c>
      <c r="AI50" s="23">
        <v>91673.36</v>
      </c>
      <c r="AJ50" s="18">
        <f t="shared" si="226"/>
        <v>0.57404082758620689</v>
      </c>
      <c r="AK50" s="18">
        <f t="shared" si="130"/>
        <v>1.8159238409064531</v>
      </c>
      <c r="AL50" s="23">
        <v>2500</v>
      </c>
      <c r="AM50" s="45">
        <v>600</v>
      </c>
      <c r="AN50" s="23">
        <v>2200</v>
      </c>
      <c r="AO50" s="18">
        <f t="shared" si="179"/>
        <v>0.24</v>
      </c>
      <c r="AP50" s="18">
        <f t="shared" ref="AP50:AP52" si="271">IF(AN50=0," ",IF(AM50/AN50*100&gt;200,"св.200",AM50/AN50))</f>
        <v>0.27272727272727271</v>
      </c>
      <c r="AQ50" s="6">
        <f t="shared" si="257"/>
        <v>483860.5</v>
      </c>
      <c r="AR50" s="6">
        <f t="shared" si="258"/>
        <v>481660.5</v>
      </c>
      <c r="AS50" s="6">
        <f t="shared" si="259"/>
        <v>-300</v>
      </c>
      <c r="AT50" s="18">
        <f t="shared" si="227"/>
        <v>0.99545323497164984</v>
      </c>
      <c r="AU50" s="18">
        <f t="shared" si="132"/>
        <v>-1605.5350000000001</v>
      </c>
      <c r="AV50" s="23"/>
      <c r="AW50" s="45"/>
      <c r="AX50" s="23"/>
      <c r="AY50" s="18" t="str">
        <f t="shared" si="228"/>
        <v xml:space="preserve"> </v>
      </c>
      <c r="AZ50" s="18" t="str">
        <f t="shared" si="133"/>
        <v xml:space="preserve"> </v>
      </c>
      <c r="BA50" s="23">
        <v>483860.5</v>
      </c>
      <c r="BB50" s="45">
        <v>481660.5</v>
      </c>
      <c r="BC50" s="23"/>
      <c r="BD50" s="18">
        <f t="shared" si="134"/>
        <v>0.99545323497164984</v>
      </c>
      <c r="BE50" s="18" t="str">
        <f t="shared" si="135"/>
        <v xml:space="preserve"> </v>
      </c>
      <c r="BF50" s="23"/>
      <c r="BG50" s="45"/>
      <c r="BH50" s="23"/>
      <c r="BI50" s="18" t="str">
        <f t="shared" si="229"/>
        <v xml:space="preserve"> </v>
      </c>
      <c r="BJ50" s="18" t="str">
        <f t="shared" si="136"/>
        <v xml:space="preserve"> </v>
      </c>
      <c r="BK50" s="23"/>
      <c r="BL50" s="45"/>
      <c r="BM50" s="23"/>
      <c r="BN50" s="18" t="str">
        <f t="shared" si="260"/>
        <v xml:space="preserve"> </v>
      </c>
      <c r="BO50" s="18" t="str">
        <f t="shared" si="261"/>
        <v xml:space="preserve"> </v>
      </c>
      <c r="BP50" s="23"/>
      <c r="BQ50" s="45"/>
      <c r="BR50" s="23"/>
      <c r="BS50" s="18" t="str">
        <f t="shared" si="262"/>
        <v xml:space="preserve"> </v>
      </c>
      <c r="BT50" s="18" t="str">
        <f t="shared" si="263"/>
        <v xml:space="preserve"> </v>
      </c>
      <c r="BU50" s="23"/>
      <c r="BV50" s="45"/>
      <c r="BW50" s="23"/>
      <c r="BX50" s="18" t="str">
        <f t="shared" si="264"/>
        <v xml:space="preserve"> </v>
      </c>
      <c r="BY50" s="18" t="str">
        <f t="shared" si="265"/>
        <v xml:space="preserve"> </v>
      </c>
      <c r="BZ50" s="23"/>
      <c r="CA50" s="45"/>
      <c r="CB50" s="23"/>
      <c r="CC50" s="18" t="str">
        <f t="shared" ref="CC50:CC76" si="272">IF(CA50&lt;=0," ",IF(BZ50&lt;=0," ",IF(CA50/BZ50*100&gt;200,"СВ.200",CA50/BZ50)))</f>
        <v xml:space="preserve"> </v>
      </c>
      <c r="CD50" s="18" t="str">
        <f t="shared" si="140"/>
        <v xml:space="preserve"> </v>
      </c>
      <c r="CE50" s="17">
        <f t="shared" si="266"/>
        <v>0</v>
      </c>
      <c r="CF50" s="17">
        <f t="shared" si="267"/>
        <v>0</v>
      </c>
      <c r="CG50" s="17">
        <f t="shared" si="267"/>
        <v>0</v>
      </c>
      <c r="CH50" s="18" t="str">
        <f t="shared" si="141"/>
        <v xml:space="preserve"> </v>
      </c>
      <c r="CI50" s="18" t="str">
        <f t="shared" si="158"/>
        <v xml:space="preserve"> </v>
      </c>
      <c r="CJ50" s="23"/>
      <c r="CK50" s="45"/>
      <c r="CL50" s="23"/>
      <c r="CM50" s="18" t="str">
        <f t="shared" si="142"/>
        <v xml:space="preserve"> </v>
      </c>
      <c r="CN50" s="18" t="str">
        <f t="shared" si="143"/>
        <v xml:space="preserve"> </v>
      </c>
      <c r="CO50" s="23"/>
      <c r="CP50" s="45"/>
      <c r="CQ50" s="23"/>
      <c r="CR50" s="18" t="str">
        <f t="shared" si="144"/>
        <v xml:space="preserve"> </v>
      </c>
      <c r="CS50" s="18" t="str">
        <f t="shared" si="145"/>
        <v xml:space="preserve"> </v>
      </c>
      <c r="CT50" s="23"/>
      <c r="CU50" s="45"/>
      <c r="CV50" s="23"/>
      <c r="CW50" s="18" t="str">
        <f t="shared" si="146"/>
        <v xml:space="preserve"> </v>
      </c>
      <c r="CX50" s="18" t="str">
        <f t="shared" si="147"/>
        <v xml:space="preserve"> </v>
      </c>
      <c r="CY50" s="23"/>
      <c r="CZ50" s="45"/>
      <c r="DA50" s="23"/>
      <c r="DB50" s="18" t="str">
        <f t="shared" si="232"/>
        <v xml:space="preserve"> </v>
      </c>
      <c r="DC50" s="18" t="str">
        <f t="shared" si="148"/>
        <v xml:space="preserve"> </v>
      </c>
      <c r="DD50" s="23"/>
      <c r="DE50" s="45"/>
      <c r="DF50" s="23"/>
      <c r="DG50" s="18" t="str">
        <f t="shared" si="233"/>
        <v xml:space="preserve"> </v>
      </c>
      <c r="DH50" s="18" t="str">
        <f t="shared" si="149"/>
        <v xml:space="preserve"> </v>
      </c>
      <c r="DI50" s="45"/>
      <c r="DJ50" s="23">
        <v>-300</v>
      </c>
      <c r="DK50" s="18">
        <f t="shared" si="150"/>
        <v>0</v>
      </c>
      <c r="DL50" s="23"/>
      <c r="DM50" s="45"/>
      <c r="DN50" s="23"/>
      <c r="DO50" s="18" t="str">
        <f t="shared" si="235"/>
        <v xml:space="preserve"> </v>
      </c>
      <c r="DP50" s="18" t="str">
        <f t="shared" si="151"/>
        <v xml:space="preserve"> </v>
      </c>
      <c r="DQ50" s="23"/>
      <c r="DR50" s="45"/>
      <c r="DS50" s="45"/>
      <c r="DT50" s="18" t="str">
        <f t="shared" si="121"/>
        <v xml:space="preserve"> </v>
      </c>
      <c r="DU50" s="18" t="str">
        <f t="shared" si="203"/>
        <v xml:space="preserve"> </v>
      </c>
    </row>
    <row r="51" spans="1:125" s="39" customFormat="1" ht="15.75" customHeight="1" outlineLevel="1" x14ac:dyDescent="0.25">
      <c r="A51" s="11">
        <f t="shared" ref="A51:A55" si="273">A50+1</f>
        <v>39</v>
      </c>
      <c r="B51" s="5" t="s">
        <v>82</v>
      </c>
      <c r="C51" s="17">
        <f t="shared" si="253"/>
        <v>2642320</v>
      </c>
      <c r="D51" s="17">
        <f t="shared" si="254"/>
        <v>703085.20000000007</v>
      </c>
      <c r="E51" s="17">
        <f t="shared" si="254"/>
        <v>811277.98</v>
      </c>
      <c r="F51" s="18">
        <f t="shared" si="220"/>
        <v>0.26608631808410793</v>
      </c>
      <c r="G51" s="18">
        <f t="shared" si="123"/>
        <v>0.86663907727410538</v>
      </c>
      <c r="H51" s="10">
        <f t="shared" si="268"/>
        <v>2433000</v>
      </c>
      <c r="I51" s="14">
        <f t="shared" si="268"/>
        <v>652832.80000000005</v>
      </c>
      <c r="J51" s="10">
        <f t="shared" si="269"/>
        <v>805619.76</v>
      </c>
      <c r="K51" s="18">
        <f t="shared" si="221"/>
        <v>0.26832420879572544</v>
      </c>
      <c r="L51" s="18">
        <f t="shared" si="125"/>
        <v>0.81034854457889671</v>
      </c>
      <c r="M51" s="23">
        <v>551000</v>
      </c>
      <c r="N51" s="45">
        <v>197629.2</v>
      </c>
      <c r="O51" s="23">
        <v>198848.25</v>
      </c>
      <c r="P51" s="18">
        <f t="shared" si="222"/>
        <v>0.35867368421052631</v>
      </c>
      <c r="Q51" s="18">
        <f t="shared" si="126"/>
        <v>0.99386944567025359</v>
      </c>
      <c r="R51" s="23"/>
      <c r="S51" s="45"/>
      <c r="T51" s="23"/>
      <c r="U51" s="18" t="str">
        <f>IF(S51&lt;=0," ",IF(R51&lt;=0," ",IF(S51/R51*100&gt;200,"СВ.200",S51/R51)))</f>
        <v xml:space="preserve"> </v>
      </c>
      <c r="V51" s="18" t="str">
        <f t="shared" si="270"/>
        <v xml:space="preserve"> </v>
      </c>
      <c r="W51" s="23">
        <v>11000</v>
      </c>
      <c r="X51" s="45">
        <v>56325.3</v>
      </c>
      <c r="Y51" s="23">
        <v>15169.2</v>
      </c>
      <c r="Z51" s="18" t="str">
        <f t="shared" si="255"/>
        <v>СВ.200</v>
      </c>
      <c r="AA51" s="18" t="str">
        <f t="shared" si="256"/>
        <v>св.200</v>
      </c>
      <c r="AB51" s="23">
        <v>67000</v>
      </c>
      <c r="AC51" s="45">
        <v>-57721.98</v>
      </c>
      <c r="AD51" s="23">
        <v>36621.25</v>
      </c>
      <c r="AE51" s="18" t="str">
        <f t="shared" si="225"/>
        <v xml:space="preserve"> </v>
      </c>
      <c r="AF51" s="18">
        <f t="shared" si="129"/>
        <v>-1.5761881421305937</v>
      </c>
      <c r="AG51" s="23">
        <v>1803000</v>
      </c>
      <c r="AH51" s="45">
        <v>456350.28</v>
      </c>
      <c r="AI51" s="23">
        <v>554981.06000000006</v>
      </c>
      <c r="AJ51" s="18">
        <f t="shared" si="226"/>
        <v>0.25310608985024963</v>
      </c>
      <c r="AK51" s="18">
        <f t="shared" si="130"/>
        <v>0.82228081801566344</v>
      </c>
      <c r="AL51" s="23">
        <v>1000</v>
      </c>
      <c r="AM51" s="45">
        <v>250</v>
      </c>
      <c r="AN51" s="23"/>
      <c r="AO51" s="18">
        <f t="shared" si="179"/>
        <v>0.25</v>
      </c>
      <c r="AP51" s="18" t="str">
        <f t="shared" si="271"/>
        <v xml:space="preserve"> </v>
      </c>
      <c r="AQ51" s="6">
        <f t="shared" si="257"/>
        <v>209320</v>
      </c>
      <c r="AR51" s="6">
        <f t="shared" si="258"/>
        <v>50252.4</v>
      </c>
      <c r="AS51" s="6">
        <f t="shared" si="259"/>
        <v>5658.22</v>
      </c>
      <c r="AT51" s="18">
        <f>IF(AR51&lt;=0," ",IF(AQ51&lt;=0," ",IF(AR51/AQ51*100&gt;200,"СВ.200",AR51/AQ51)))</f>
        <v>0.24007452703993887</v>
      </c>
      <c r="AU51" s="18" t="str">
        <f>IF(AR51=0," ",IF(AR51/AS51*100&gt;200,"св.200",AR51/AS51))</f>
        <v>св.200</v>
      </c>
      <c r="AV51" s="23"/>
      <c r="AW51" s="45"/>
      <c r="AX51" s="23"/>
      <c r="AY51" s="18" t="str">
        <f t="shared" si="228"/>
        <v xml:space="preserve"> </v>
      </c>
      <c r="AZ51" s="18" t="str">
        <f t="shared" si="133"/>
        <v xml:space="preserve"> </v>
      </c>
      <c r="BA51" s="23">
        <v>30000</v>
      </c>
      <c r="BB51" s="45"/>
      <c r="BC51" s="23"/>
      <c r="BD51" s="18" t="str">
        <f t="shared" si="134"/>
        <v xml:space="preserve"> </v>
      </c>
      <c r="BE51" s="18" t="str">
        <f t="shared" si="135"/>
        <v xml:space="preserve"> </v>
      </c>
      <c r="BF51" s="23"/>
      <c r="BG51" s="45"/>
      <c r="BH51" s="23"/>
      <c r="BI51" s="18" t="str">
        <f t="shared" si="229"/>
        <v xml:space="preserve"> </v>
      </c>
      <c r="BJ51" s="18" t="str">
        <f t="shared" si="136"/>
        <v xml:space="preserve"> </v>
      </c>
      <c r="BK51" s="23">
        <v>50000</v>
      </c>
      <c r="BL51" s="45"/>
      <c r="BM51" s="23"/>
      <c r="BN51" s="18" t="str">
        <f t="shared" si="260"/>
        <v xml:space="preserve"> </v>
      </c>
      <c r="BO51" s="18" t="str">
        <f t="shared" si="261"/>
        <v xml:space="preserve"> </v>
      </c>
      <c r="BP51" s="23">
        <v>4320</v>
      </c>
      <c r="BQ51" s="45"/>
      <c r="BR51" s="23">
        <v>4320</v>
      </c>
      <c r="BS51" s="18" t="str">
        <f t="shared" si="262"/>
        <v xml:space="preserve"> </v>
      </c>
      <c r="BT51" s="18">
        <f t="shared" si="263"/>
        <v>0</v>
      </c>
      <c r="BU51" s="23">
        <v>25000</v>
      </c>
      <c r="BV51" s="45"/>
      <c r="BW51" s="23">
        <v>1338.22</v>
      </c>
      <c r="BX51" s="18" t="str">
        <f t="shared" si="264"/>
        <v xml:space="preserve"> </v>
      </c>
      <c r="BY51" s="18">
        <f t="shared" si="265"/>
        <v>0</v>
      </c>
      <c r="BZ51" s="23"/>
      <c r="CA51" s="45"/>
      <c r="CB51" s="23"/>
      <c r="CC51" s="18" t="str">
        <f t="shared" si="272"/>
        <v xml:space="preserve"> </v>
      </c>
      <c r="CD51" s="18" t="str">
        <f t="shared" si="140"/>
        <v xml:space="preserve"> </v>
      </c>
      <c r="CE51" s="17">
        <f t="shared" si="266"/>
        <v>100000</v>
      </c>
      <c r="CF51" s="17">
        <f t="shared" si="267"/>
        <v>50252.4</v>
      </c>
      <c r="CG51" s="17">
        <f t="shared" si="267"/>
        <v>0</v>
      </c>
      <c r="CH51" s="18">
        <f t="shared" si="141"/>
        <v>0.50252399999999997</v>
      </c>
      <c r="CI51" s="18" t="str">
        <f t="shared" si="158"/>
        <v xml:space="preserve"> </v>
      </c>
      <c r="CJ51" s="23"/>
      <c r="CK51" s="45"/>
      <c r="CL51" s="23"/>
      <c r="CM51" s="18" t="str">
        <f t="shared" si="142"/>
        <v xml:space="preserve"> </v>
      </c>
      <c r="CN51" s="18" t="str">
        <f t="shared" si="143"/>
        <v xml:space="preserve"> </v>
      </c>
      <c r="CO51" s="23">
        <v>100000</v>
      </c>
      <c r="CP51" s="45">
        <v>50252.4</v>
      </c>
      <c r="CQ51" s="23"/>
      <c r="CR51" s="18">
        <f t="shared" si="144"/>
        <v>0.50252399999999997</v>
      </c>
      <c r="CS51" s="18" t="str">
        <f t="shared" si="145"/>
        <v xml:space="preserve"> </v>
      </c>
      <c r="CT51" s="23"/>
      <c r="CU51" s="45"/>
      <c r="CV51" s="23"/>
      <c r="CW51" s="18" t="str">
        <f t="shared" si="146"/>
        <v xml:space="preserve"> </v>
      </c>
      <c r="CX51" s="18" t="str">
        <f t="shared" si="147"/>
        <v xml:space="preserve"> </v>
      </c>
      <c r="CY51" s="23"/>
      <c r="CZ51" s="45"/>
      <c r="DA51" s="23"/>
      <c r="DB51" s="18" t="str">
        <f t="shared" si="232"/>
        <v xml:space="preserve"> </v>
      </c>
      <c r="DC51" s="18" t="str">
        <f t="shared" si="148"/>
        <v xml:space="preserve"> </v>
      </c>
      <c r="DD51" s="23"/>
      <c r="DE51" s="45"/>
      <c r="DF51" s="23"/>
      <c r="DG51" s="18" t="str">
        <f t="shared" si="233"/>
        <v xml:space="preserve"> </v>
      </c>
      <c r="DH51" s="18" t="str">
        <f>IF(DE51=0," ",IF(DE51/DF51*100&gt;200,"св.200",DE51/DF51))</f>
        <v xml:space="preserve"> </v>
      </c>
      <c r="DI51" s="45"/>
      <c r="DJ51" s="23"/>
      <c r="DK51" s="18" t="str">
        <f t="shared" si="150"/>
        <v xml:space="preserve"> </v>
      </c>
      <c r="DL51" s="23"/>
      <c r="DM51" s="45"/>
      <c r="DN51" s="23"/>
      <c r="DO51" s="18" t="str">
        <f t="shared" si="235"/>
        <v xml:space="preserve"> </v>
      </c>
      <c r="DP51" s="18" t="str">
        <f t="shared" si="151"/>
        <v xml:space="preserve"> </v>
      </c>
      <c r="DQ51" s="23"/>
      <c r="DR51" s="45"/>
      <c r="DS51" s="45"/>
      <c r="DT51" s="18" t="str">
        <f t="shared" si="121"/>
        <v xml:space="preserve"> </v>
      </c>
      <c r="DU51" s="18" t="str">
        <f t="shared" si="203"/>
        <v xml:space="preserve"> </v>
      </c>
    </row>
    <row r="52" spans="1:125" s="39" customFormat="1" ht="15.75" customHeight="1" outlineLevel="1" x14ac:dyDescent="0.25">
      <c r="A52" s="11">
        <f t="shared" si="273"/>
        <v>40</v>
      </c>
      <c r="B52" s="5" t="s">
        <v>9</v>
      </c>
      <c r="C52" s="17">
        <f t="shared" si="253"/>
        <v>279000</v>
      </c>
      <c r="D52" s="17">
        <f t="shared" si="254"/>
        <v>251933.71</v>
      </c>
      <c r="E52" s="17">
        <f t="shared" si="254"/>
        <v>131550.07</v>
      </c>
      <c r="F52" s="18">
        <f t="shared" si="220"/>
        <v>0.90298820788530465</v>
      </c>
      <c r="G52" s="18">
        <f t="shared" si="123"/>
        <v>1.9151165027886339</v>
      </c>
      <c r="H52" s="10">
        <f t="shared" si="268"/>
        <v>279000</v>
      </c>
      <c r="I52" s="14">
        <f t="shared" si="268"/>
        <v>251933.71</v>
      </c>
      <c r="J52" s="10">
        <f t="shared" si="269"/>
        <v>131550.07</v>
      </c>
      <c r="K52" s="18">
        <f t="shared" si="221"/>
        <v>0.90298820788530465</v>
      </c>
      <c r="L52" s="18">
        <f t="shared" si="125"/>
        <v>1.9151165027886339</v>
      </c>
      <c r="M52" s="23">
        <v>45000</v>
      </c>
      <c r="N52" s="45">
        <v>40796.6</v>
      </c>
      <c r="O52" s="23">
        <v>36460.43</v>
      </c>
      <c r="P52" s="18">
        <f t="shared" si="222"/>
        <v>0.90659111111111113</v>
      </c>
      <c r="Q52" s="18">
        <f t="shared" si="126"/>
        <v>1.1189281091857666</v>
      </c>
      <c r="R52" s="23"/>
      <c r="S52" s="45"/>
      <c r="T52" s="23"/>
      <c r="U52" s="18" t="str">
        <f>IF(S52&lt;=0," ",IF(R52&lt;=0," ",IF(S52/R52*100&gt;200,"СВ.200",S52/R52)))</f>
        <v xml:space="preserve"> </v>
      </c>
      <c r="V52" s="18" t="str">
        <f t="shared" si="270"/>
        <v xml:space="preserve"> </v>
      </c>
      <c r="W52" s="23"/>
      <c r="X52" s="45">
        <v>2.33</v>
      </c>
      <c r="Y52" s="23">
        <v>651.6</v>
      </c>
      <c r="Z52" s="18" t="str">
        <f t="shared" si="255"/>
        <v xml:space="preserve"> </v>
      </c>
      <c r="AA52" s="18">
        <f t="shared" si="256"/>
        <v>3.5758133824432166E-3</v>
      </c>
      <c r="AB52" s="23">
        <v>23000</v>
      </c>
      <c r="AC52" s="45">
        <v>1248.74</v>
      </c>
      <c r="AD52" s="23">
        <v>424.27</v>
      </c>
      <c r="AE52" s="18">
        <f t="shared" si="225"/>
        <v>5.4293043478260868E-2</v>
      </c>
      <c r="AF52" s="18" t="str">
        <f t="shared" si="129"/>
        <v>св.200</v>
      </c>
      <c r="AG52" s="23">
        <v>211000</v>
      </c>
      <c r="AH52" s="45">
        <v>209886.04</v>
      </c>
      <c r="AI52" s="23">
        <v>94013.77</v>
      </c>
      <c r="AJ52" s="18">
        <f t="shared" si="226"/>
        <v>0.99472056872037917</v>
      </c>
      <c r="AK52" s="18" t="str">
        <f t="shared" si="130"/>
        <v>св.200</v>
      </c>
      <c r="AL52" s="23"/>
      <c r="AM52" s="45"/>
      <c r="AN52" s="23"/>
      <c r="AO52" s="18" t="str">
        <f t="shared" si="179"/>
        <v xml:space="preserve"> </v>
      </c>
      <c r="AP52" s="18" t="str">
        <f t="shared" si="271"/>
        <v xml:space="preserve"> </v>
      </c>
      <c r="AQ52" s="6">
        <f t="shared" si="257"/>
        <v>0</v>
      </c>
      <c r="AR52" s="6">
        <f t="shared" si="258"/>
        <v>0</v>
      </c>
      <c r="AS52" s="6">
        <f t="shared" si="259"/>
        <v>0</v>
      </c>
      <c r="AT52" s="18" t="str">
        <f t="shared" si="227"/>
        <v xml:space="preserve"> </v>
      </c>
      <c r="AU52" s="18" t="str">
        <f t="shared" si="132"/>
        <v xml:space="preserve"> </v>
      </c>
      <c r="AV52" s="23"/>
      <c r="AW52" s="45"/>
      <c r="AX52" s="23"/>
      <c r="AY52" s="18" t="str">
        <f t="shared" si="228"/>
        <v xml:space="preserve"> </v>
      </c>
      <c r="AZ52" s="18" t="str">
        <f t="shared" si="133"/>
        <v xml:space="preserve"> </v>
      </c>
      <c r="BA52" s="23"/>
      <c r="BB52" s="45"/>
      <c r="BC52" s="23"/>
      <c r="BD52" s="18" t="str">
        <f t="shared" si="134"/>
        <v xml:space="preserve"> </v>
      </c>
      <c r="BE52" s="18" t="str">
        <f t="shared" si="135"/>
        <v xml:space="preserve"> </v>
      </c>
      <c r="BF52" s="23"/>
      <c r="BG52" s="45"/>
      <c r="BH52" s="23"/>
      <c r="BI52" s="18" t="str">
        <f t="shared" si="229"/>
        <v xml:space="preserve"> </v>
      </c>
      <c r="BJ52" s="18" t="str">
        <f t="shared" si="136"/>
        <v xml:space="preserve"> </v>
      </c>
      <c r="BK52" s="23"/>
      <c r="BL52" s="45"/>
      <c r="BM52" s="23"/>
      <c r="BN52" s="18" t="str">
        <f t="shared" si="260"/>
        <v xml:space="preserve"> </v>
      </c>
      <c r="BO52" s="18" t="str">
        <f t="shared" si="261"/>
        <v xml:space="preserve"> </v>
      </c>
      <c r="BP52" s="23"/>
      <c r="BQ52" s="45"/>
      <c r="BR52" s="23"/>
      <c r="BS52" s="18" t="str">
        <f t="shared" si="262"/>
        <v xml:space="preserve"> </v>
      </c>
      <c r="BT52" s="18" t="str">
        <f t="shared" si="263"/>
        <v xml:space="preserve"> </v>
      </c>
      <c r="BU52" s="23"/>
      <c r="BV52" s="45"/>
      <c r="BW52" s="23"/>
      <c r="BX52" s="18" t="str">
        <f t="shared" si="264"/>
        <v xml:space="preserve"> </v>
      </c>
      <c r="BY52" s="18" t="str">
        <f t="shared" si="265"/>
        <v xml:space="preserve"> </v>
      </c>
      <c r="BZ52" s="23"/>
      <c r="CA52" s="45"/>
      <c r="CB52" s="23"/>
      <c r="CC52" s="18" t="str">
        <f t="shared" si="272"/>
        <v xml:space="preserve"> </v>
      </c>
      <c r="CD52" s="18" t="str">
        <f t="shared" si="140"/>
        <v xml:space="preserve"> </v>
      </c>
      <c r="CE52" s="17">
        <f t="shared" si="266"/>
        <v>0</v>
      </c>
      <c r="CF52" s="17">
        <f t="shared" si="267"/>
        <v>0</v>
      </c>
      <c r="CG52" s="17">
        <f t="shared" si="267"/>
        <v>0</v>
      </c>
      <c r="CH52" s="18" t="str">
        <f t="shared" si="141"/>
        <v xml:space="preserve"> </v>
      </c>
      <c r="CI52" s="18" t="str">
        <f t="shared" si="158"/>
        <v xml:space="preserve"> </v>
      </c>
      <c r="CJ52" s="23"/>
      <c r="CK52" s="45"/>
      <c r="CL52" s="23"/>
      <c r="CM52" s="18" t="str">
        <f t="shared" si="142"/>
        <v xml:space="preserve"> </v>
      </c>
      <c r="CN52" s="18" t="str">
        <f t="shared" si="143"/>
        <v xml:space="preserve"> </v>
      </c>
      <c r="CO52" s="23"/>
      <c r="CP52" s="45"/>
      <c r="CQ52" s="23"/>
      <c r="CR52" s="18" t="str">
        <f t="shared" si="144"/>
        <v xml:space="preserve"> </v>
      </c>
      <c r="CS52" s="18" t="str">
        <f t="shared" si="145"/>
        <v xml:space="preserve"> </v>
      </c>
      <c r="CT52" s="23"/>
      <c r="CU52" s="45"/>
      <c r="CV52" s="23"/>
      <c r="CW52" s="18" t="str">
        <f t="shared" si="146"/>
        <v xml:space="preserve"> </v>
      </c>
      <c r="CX52" s="18" t="str">
        <f t="shared" si="147"/>
        <v xml:space="preserve"> </v>
      </c>
      <c r="CY52" s="23"/>
      <c r="CZ52" s="45"/>
      <c r="DA52" s="23"/>
      <c r="DB52" s="18" t="str">
        <f t="shared" si="232"/>
        <v xml:space="preserve"> </v>
      </c>
      <c r="DC52" s="18" t="str">
        <f t="shared" si="148"/>
        <v xml:space="preserve"> </v>
      </c>
      <c r="DD52" s="23"/>
      <c r="DE52" s="45"/>
      <c r="DF52" s="23"/>
      <c r="DG52" s="18" t="str">
        <f t="shared" si="233"/>
        <v xml:space="preserve"> </v>
      </c>
      <c r="DH52" s="18" t="str">
        <f t="shared" si="149"/>
        <v xml:space="preserve"> </v>
      </c>
      <c r="DI52" s="45"/>
      <c r="DJ52" s="23"/>
      <c r="DK52" s="18" t="str">
        <f t="shared" si="150"/>
        <v xml:space="preserve"> </v>
      </c>
      <c r="DL52" s="23"/>
      <c r="DM52" s="45"/>
      <c r="DN52" s="23"/>
      <c r="DO52" s="18" t="str">
        <f t="shared" si="235"/>
        <v xml:space="preserve"> </v>
      </c>
      <c r="DP52" s="18" t="str">
        <f t="shared" si="151"/>
        <v xml:space="preserve"> </v>
      </c>
      <c r="DQ52" s="23"/>
      <c r="DR52" s="45"/>
      <c r="DS52" s="45"/>
      <c r="DT52" s="18" t="str">
        <f t="shared" si="121"/>
        <v xml:space="preserve"> </v>
      </c>
      <c r="DU52" s="18" t="str">
        <f t="shared" si="203"/>
        <v xml:space="preserve"> </v>
      </c>
    </row>
    <row r="53" spans="1:125" s="39" customFormat="1" ht="15.75" customHeight="1" outlineLevel="1" x14ac:dyDescent="0.25">
      <c r="A53" s="11">
        <f t="shared" si="273"/>
        <v>41</v>
      </c>
      <c r="B53" s="5" t="s">
        <v>43</v>
      </c>
      <c r="C53" s="32">
        <f t="shared" si="253"/>
        <v>2600260</v>
      </c>
      <c r="D53" s="17">
        <f t="shared" si="254"/>
        <v>1931718.84</v>
      </c>
      <c r="E53" s="17">
        <f t="shared" si="254"/>
        <v>1303238.67</v>
      </c>
      <c r="F53" s="18">
        <f t="shared" si="220"/>
        <v>0.74289449516586803</v>
      </c>
      <c r="G53" s="18">
        <f t="shared" si="123"/>
        <v>1.4822448753765112</v>
      </c>
      <c r="H53" s="10">
        <f t="shared" si="268"/>
        <v>2493000</v>
      </c>
      <c r="I53" s="14">
        <f t="shared" si="268"/>
        <v>1860849.72</v>
      </c>
      <c r="J53" s="10">
        <f t="shared" si="269"/>
        <v>1261841.3399999999</v>
      </c>
      <c r="K53" s="18">
        <f t="shared" si="221"/>
        <v>0.74642989169675089</v>
      </c>
      <c r="L53" s="18">
        <f t="shared" si="125"/>
        <v>1.4747097444120829</v>
      </c>
      <c r="M53" s="23">
        <v>600000</v>
      </c>
      <c r="N53" s="45">
        <v>404240.01</v>
      </c>
      <c r="O53" s="23">
        <v>277058.17</v>
      </c>
      <c r="P53" s="18">
        <f t="shared" si="222"/>
        <v>0.67373335000000001</v>
      </c>
      <c r="Q53" s="18">
        <f t="shared" si="126"/>
        <v>1.4590438174048432</v>
      </c>
      <c r="R53" s="23"/>
      <c r="S53" s="45"/>
      <c r="T53" s="23"/>
      <c r="U53" s="18" t="str">
        <f>IF(S53&lt;=0," ",IF(R53&lt;=0," ",IF(S53/R53*100&gt;200,"СВ.200",S53/R53)))</f>
        <v xml:space="preserve"> </v>
      </c>
      <c r="V53" s="18" t="str">
        <f t="shared" si="270"/>
        <v xml:space="preserve"> </v>
      </c>
      <c r="W53" s="23">
        <v>968000</v>
      </c>
      <c r="X53" s="45">
        <v>1400029.52</v>
      </c>
      <c r="Y53" s="23">
        <v>691885.58</v>
      </c>
      <c r="Z53" s="18">
        <f t="shared" si="224"/>
        <v>1.4463114876033059</v>
      </c>
      <c r="AA53" s="18" t="str">
        <f t="shared" si="128"/>
        <v>св.200</v>
      </c>
      <c r="AB53" s="23">
        <v>200000</v>
      </c>
      <c r="AC53" s="45">
        <v>23704.98</v>
      </c>
      <c r="AD53" s="23">
        <v>4700.67</v>
      </c>
      <c r="AE53" s="18">
        <f t="shared" si="225"/>
        <v>0.1185249</v>
      </c>
      <c r="AF53" s="18" t="str">
        <f t="shared" si="129"/>
        <v>св.200</v>
      </c>
      <c r="AG53" s="23">
        <v>720000</v>
      </c>
      <c r="AH53" s="45">
        <v>30975.21</v>
      </c>
      <c r="AI53" s="23">
        <v>286546.92</v>
      </c>
      <c r="AJ53" s="18">
        <f t="shared" si="226"/>
        <v>4.3021125E-2</v>
      </c>
      <c r="AK53" s="18">
        <f t="shared" si="130"/>
        <v>0.10809821302563644</v>
      </c>
      <c r="AL53" s="23">
        <v>5000</v>
      </c>
      <c r="AM53" s="45">
        <v>1900</v>
      </c>
      <c r="AN53" s="23">
        <v>1650</v>
      </c>
      <c r="AO53" s="18">
        <f t="shared" ref="AO53:AO76" si="274">IF(AM53&lt;=0," ",IF(AL53&lt;=0," ",IF(AM53/AL53*100&gt;200,"СВ.200",AM53/AL53)))</f>
        <v>0.38</v>
      </c>
      <c r="AP53" s="18">
        <f t="shared" si="131"/>
        <v>1.1515151515151516</v>
      </c>
      <c r="AQ53" s="6">
        <f>AV53+BA53+BF53+BK53+BP53+BU53+BZ53+CE53+CY53+DD53+DL53+CT53+DQ53+910</f>
        <v>107260</v>
      </c>
      <c r="AR53" s="6">
        <f>AW53+BB53+BG53+BL53+BQ53+BV53+CA53+CF53+CZ53+DE53+DM53+CU53+DI53+DR53+902.92</f>
        <v>70869.12000000001</v>
      </c>
      <c r="AS53" s="6">
        <f t="shared" si="259"/>
        <v>41397.33</v>
      </c>
      <c r="AT53" s="18">
        <f t="shared" si="227"/>
        <v>0.66072272981540192</v>
      </c>
      <c r="AU53" s="18">
        <f t="shared" si="132"/>
        <v>1.7119248995043885</v>
      </c>
      <c r="AV53" s="23"/>
      <c r="AW53" s="45"/>
      <c r="AX53" s="23"/>
      <c r="AY53" s="18" t="str">
        <f t="shared" si="228"/>
        <v xml:space="preserve"> </v>
      </c>
      <c r="AZ53" s="18" t="str">
        <f t="shared" si="133"/>
        <v xml:space="preserve"> </v>
      </c>
      <c r="BA53" s="23">
        <v>8200</v>
      </c>
      <c r="BB53" s="45">
        <v>1319</v>
      </c>
      <c r="BC53" s="23"/>
      <c r="BD53" s="18">
        <f t="shared" si="134"/>
        <v>0.16085365853658537</v>
      </c>
      <c r="BE53" s="18" t="str">
        <f t="shared" si="135"/>
        <v xml:space="preserve"> </v>
      </c>
      <c r="BF53" s="23">
        <v>4000</v>
      </c>
      <c r="BG53" s="45"/>
      <c r="BH53" s="23"/>
      <c r="BI53" s="18" t="str">
        <f t="shared" si="229"/>
        <v xml:space="preserve"> </v>
      </c>
      <c r="BJ53" s="18" t="str">
        <f t="shared" si="136"/>
        <v xml:space="preserve"> </v>
      </c>
      <c r="BK53" s="23">
        <v>6850</v>
      </c>
      <c r="BL53" s="45">
        <v>13420.1</v>
      </c>
      <c r="BM53" s="23">
        <v>3423.66</v>
      </c>
      <c r="BN53" s="18">
        <f t="shared" si="250"/>
        <v>1.9591386861313869</v>
      </c>
      <c r="BO53" s="18" t="str">
        <f t="shared" si="137"/>
        <v>св.200</v>
      </c>
      <c r="BP53" s="23">
        <v>76000</v>
      </c>
      <c r="BQ53" s="45">
        <v>27372.77</v>
      </c>
      <c r="BR53" s="23">
        <v>27909.07</v>
      </c>
      <c r="BS53" s="18">
        <f t="shared" si="262"/>
        <v>0.36016802631578948</v>
      </c>
      <c r="BT53" s="18">
        <f t="shared" si="263"/>
        <v>0.98078402469161463</v>
      </c>
      <c r="BU53" s="23">
        <v>5200</v>
      </c>
      <c r="BV53" s="45">
        <v>22352.73</v>
      </c>
      <c r="BW53" s="23">
        <v>10064.6</v>
      </c>
      <c r="BX53" s="18" t="str">
        <f t="shared" si="264"/>
        <v>СВ.200</v>
      </c>
      <c r="BY53" s="18" t="str">
        <f t="shared" si="265"/>
        <v>св.200</v>
      </c>
      <c r="BZ53" s="23"/>
      <c r="CA53" s="45"/>
      <c r="CB53" s="23"/>
      <c r="CC53" s="18" t="str">
        <f t="shared" si="272"/>
        <v xml:space="preserve"> </v>
      </c>
      <c r="CD53" s="18" t="str">
        <f t="shared" si="140"/>
        <v xml:space="preserve"> </v>
      </c>
      <c r="CE53" s="17">
        <f t="shared" si="266"/>
        <v>0</v>
      </c>
      <c r="CF53" s="17">
        <f t="shared" si="267"/>
        <v>0</v>
      </c>
      <c r="CG53" s="17">
        <f t="shared" si="267"/>
        <v>0</v>
      </c>
      <c r="CH53" s="18" t="str">
        <f t="shared" si="141"/>
        <v xml:space="preserve"> </v>
      </c>
      <c r="CI53" s="18" t="str">
        <f t="shared" si="158"/>
        <v xml:space="preserve"> </v>
      </c>
      <c r="CJ53" s="23"/>
      <c r="CK53" s="45"/>
      <c r="CL53" s="23"/>
      <c r="CM53" s="18" t="str">
        <f t="shared" si="142"/>
        <v xml:space="preserve"> </v>
      </c>
      <c r="CN53" s="18" t="str">
        <f t="shared" si="143"/>
        <v xml:space="preserve"> </v>
      </c>
      <c r="CO53" s="23"/>
      <c r="CP53" s="45"/>
      <c r="CQ53" s="23"/>
      <c r="CR53" s="18" t="str">
        <f t="shared" si="144"/>
        <v xml:space="preserve"> </v>
      </c>
      <c r="CS53" s="18" t="str">
        <f t="shared" si="145"/>
        <v xml:space="preserve"> </v>
      </c>
      <c r="CT53" s="23"/>
      <c r="CU53" s="45"/>
      <c r="CV53" s="23"/>
      <c r="CW53" s="18" t="str">
        <f t="shared" si="146"/>
        <v xml:space="preserve"> </v>
      </c>
      <c r="CX53" s="18" t="str">
        <f t="shared" si="147"/>
        <v xml:space="preserve"> </v>
      </c>
      <c r="CY53" s="23"/>
      <c r="CZ53" s="45"/>
      <c r="DA53" s="23"/>
      <c r="DB53" s="18" t="str">
        <f t="shared" si="232"/>
        <v xml:space="preserve"> </v>
      </c>
      <c r="DC53" s="18" t="str">
        <f t="shared" si="148"/>
        <v xml:space="preserve"> </v>
      </c>
      <c r="DD53" s="23"/>
      <c r="DE53" s="45"/>
      <c r="DF53" s="23"/>
      <c r="DG53" s="18" t="str">
        <f t="shared" si="233"/>
        <v xml:space="preserve"> </v>
      </c>
      <c r="DH53" s="18" t="str">
        <f t="shared" si="149"/>
        <v xml:space="preserve"> </v>
      </c>
      <c r="DI53" s="45"/>
      <c r="DJ53" s="23"/>
      <c r="DK53" s="18" t="str">
        <f>IF(DI53=0," ",IF(DI53/DJ53*100&gt;200,"св.200",DI53/DJ53))</f>
        <v xml:space="preserve"> </v>
      </c>
      <c r="DL53" s="23">
        <v>6100</v>
      </c>
      <c r="DM53" s="45">
        <v>5501.6</v>
      </c>
      <c r="DN53" s="23"/>
      <c r="DO53" s="18">
        <f t="shared" si="235"/>
        <v>0.90190163934426237</v>
      </c>
      <c r="DP53" s="18" t="str">
        <f t="shared" si="151"/>
        <v xml:space="preserve"> </v>
      </c>
      <c r="DQ53" s="23"/>
      <c r="DR53" s="45"/>
      <c r="DS53" s="45"/>
      <c r="DT53" s="18" t="str">
        <f t="shared" si="121"/>
        <v xml:space="preserve"> </v>
      </c>
      <c r="DU53" s="18" t="str">
        <f t="shared" si="203"/>
        <v xml:space="preserve"> </v>
      </c>
    </row>
    <row r="54" spans="1:125" s="39" customFormat="1" ht="15.75" customHeight="1" outlineLevel="1" x14ac:dyDescent="0.25">
      <c r="A54" s="11">
        <f t="shared" si="273"/>
        <v>42</v>
      </c>
      <c r="B54" s="5" t="s">
        <v>109</v>
      </c>
      <c r="C54" s="17">
        <f t="shared" si="253"/>
        <v>3081400</v>
      </c>
      <c r="D54" s="17">
        <f t="shared" si="254"/>
        <v>2044581.0400000003</v>
      </c>
      <c r="E54" s="17">
        <f t="shared" si="254"/>
        <v>2740532.9000000004</v>
      </c>
      <c r="F54" s="18">
        <f t="shared" si="220"/>
        <v>0.66352341143636018</v>
      </c>
      <c r="G54" s="18">
        <f t="shared" si="123"/>
        <v>0.74605236083828808</v>
      </c>
      <c r="H54" s="10">
        <f t="shared" si="268"/>
        <v>2837100</v>
      </c>
      <c r="I54" s="14">
        <f t="shared" si="268"/>
        <v>1896422.2500000002</v>
      </c>
      <c r="J54" s="10">
        <f t="shared" si="269"/>
        <v>2688237.5900000003</v>
      </c>
      <c r="K54" s="18">
        <f t="shared" si="221"/>
        <v>0.66843687215818981</v>
      </c>
      <c r="L54" s="18">
        <f t="shared" si="125"/>
        <v>0.7054518756282997</v>
      </c>
      <c r="M54" s="23">
        <v>1503500</v>
      </c>
      <c r="N54" s="45">
        <v>633394.53</v>
      </c>
      <c r="O54" s="23">
        <v>670942.93000000005</v>
      </c>
      <c r="P54" s="18">
        <f t="shared" si="222"/>
        <v>0.42128003325573665</v>
      </c>
      <c r="Q54" s="18">
        <f t="shared" si="126"/>
        <v>0.94403637281042663</v>
      </c>
      <c r="R54" s="23"/>
      <c r="S54" s="45"/>
      <c r="T54" s="23"/>
      <c r="U54" s="18" t="str">
        <f t="shared" si="223"/>
        <v xml:space="preserve"> </v>
      </c>
      <c r="V54" s="18" t="str">
        <f t="shared" si="270"/>
        <v xml:space="preserve"> </v>
      </c>
      <c r="W54" s="23">
        <v>20600</v>
      </c>
      <c r="X54" s="45">
        <v>52865.09</v>
      </c>
      <c r="Y54" s="23">
        <v>4500</v>
      </c>
      <c r="Z54" s="18" t="str">
        <f t="shared" ref="Z54:Z55" si="275">IF(X54&lt;=0," ",IF(W54&lt;=0," ",IF(X54/W54*100&gt;200,"СВ.200",X54/W54)))</f>
        <v>СВ.200</v>
      </c>
      <c r="AA54" s="18" t="str">
        <f t="shared" ref="AA54:AA55" si="276">IF(Y54=0," ",IF(X54/Y54*100&gt;200,"св.200",X54/Y54))</f>
        <v>св.200</v>
      </c>
      <c r="AB54" s="23">
        <v>220000</v>
      </c>
      <c r="AC54" s="45">
        <v>34987.800000000003</v>
      </c>
      <c r="AD54" s="23">
        <v>16867.7</v>
      </c>
      <c r="AE54" s="18">
        <f t="shared" si="225"/>
        <v>0.15903545454545456</v>
      </c>
      <c r="AF54" s="18" t="str">
        <f t="shared" si="129"/>
        <v>св.200</v>
      </c>
      <c r="AG54" s="23">
        <v>1085000</v>
      </c>
      <c r="AH54" s="45">
        <v>1171774.83</v>
      </c>
      <c r="AI54" s="23">
        <v>1995926.96</v>
      </c>
      <c r="AJ54" s="18">
        <f t="shared" si="226"/>
        <v>1.079976801843318</v>
      </c>
      <c r="AK54" s="18">
        <f t="shared" si="130"/>
        <v>0.58708302131456758</v>
      </c>
      <c r="AL54" s="23">
        <v>8000</v>
      </c>
      <c r="AM54" s="45">
        <v>3400</v>
      </c>
      <c r="AN54" s="23"/>
      <c r="AO54" s="18">
        <f t="shared" ref="AO54:AO55" si="277">IF(AM54&lt;=0," ",IF(AL54&lt;=0," ",IF(AM54/AL54*100&gt;200,"СВ.200",AM54/AL54)))</f>
        <v>0.42499999999999999</v>
      </c>
      <c r="AP54" s="18" t="str">
        <f t="shared" ref="AP54:AP55" si="278">IF(AN54=0," ",IF(AM54/AN54*100&gt;200,"св.200",AM54/AN54))</f>
        <v xml:space="preserve"> </v>
      </c>
      <c r="AQ54" s="6">
        <f t="shared" si="257"/>
        <v>244300</v>
      </c>
      <c r="AR54" s="6">
        <f>AW54+BB54+BG54+BL54+BQ54+BV54+CA54+CF54+CZ54+DE54+DM54+CU54+DI54+DR54</f>
        <v>148158.79</v>
      </c>
      <c r="AS54" s="6">
        <f t="shared" si="259"/>
        <v>52295.31</v>
      </c>
      <c r="AT54" s="18">
        <f t="shared" si="227"/>
        <v>0.60646250511665989</v>
      </c>
      <c r="AU54" s="18" t="str">
        <f t="shared" si="132"/>
        <v>св.200</v>
      </c>
      <c r="AV54" s="23"/>
      <c r="AW54" s="45"/>
      <c r="AX54" s="23"/>
      <c r="AY54" s="18" t="str">
        <f t="shared" si="228"/>
        <v xml:space="preserve"> </v>
      </c>
      <c r="AZ54" s="18" t="str">
        <f t="shared" si="133"/>
        <v xml:space="preserve"> </v>
      </c>
      <c r="BA54" s="23"/>
      <c r="BB54" s="45">
        <v>947.3</v>
      </c>
      <c r="BC54" s="23"/>
      <c r="BD54" s="18" t="str">
        <f t="shared" si="134"/>
        <v xml:space="preserve"> </v>
      </c>
      <c r="BE54" s="18" t="str">
        <f t="shared" si="135"/>
        <v xml:space="preserve"> </v>
      </c>
      <c r="BF54" s="23">
        <v>12300</v>
      </c>
      <c r="BG54" s="45">
        <v>2226.4</v>
      </c>
      <c r="BH54" s="23">
        <v>3500</v>
      </c>
      <c r="BI54" s="18">
        <f t="shared" si="229"/>
        <v>0.18100813008130082</v>
      </c>
      <c r="BJ54" s="18">
        <f>IF(BG54=0," ",IF(BG54/BH54*100&gt;200,"св.200",BG54/BH54))</f>
        <v>0.63611428571428574</v>
      </c>
      <c r="BK54" s="23"/>
      <c r="BL54" s="45"/>
      <c r="BM54" s="23"/>
      <c r="BN54" s="18" t="str">
        <f t="shared" ref="BN54:BN55" si="279">IF(BL54&lt;=0," ",IF(BK54&lt;=0," ",IF(BL54/BK54*100&gt;200,"СВ.200",BL54/BK54)))</f>
        <v xml:space="preserve"> </v>
      </c>
      <c r="BO54" s="18" t="str">
        <f t="shared" ref="BO54:BO55" si="280">IF(BM54=0," ",IF(BL54/BM54*100&gt;200,"св.200",BL54/BM54))</f>
        <v xml:space="preserve"> </v>
      </c>
      <c r="BP54" s="23">
        <v>146000</v>
      </c>
      <c r="BQ54" s="45">
        <v>41245.22</v>
      </c>
      <c r="BR54" s="23">
        <v>48795.31</v>
      </c>
      <c r="BS54" s="18">
        <f t="shared" si="262"/>
        <v>0.28250150684931508</v>
      </c>
      <c r="BT54" s="18">
        <f t="shared" si="263"/>
        <v>0.8452701704323633</v>
      </c>
      <c r="BU54" s="23"/>
      <c r="BV54" s="45"/>
      <c r="BW54" s="23"/>
      <c r="BX54" s="18" t="str">
        <f t="shared" si="264"/>
        <v xml:space="preserve"> </v>
      </c>
      <c r="BY54" s="18" t="str">
        <f t="shared" si="265"/>
        <v xml:space="preserve"> </v>
      </c>
      <c r="BZ54" s="23"/>
      <c r="CA54" s="45"/>
      <c r="CB54" s="23"/>
      <c r="CC54" s="18" t="str">
        <f t="shared" si="272"/>
        <v xml:space="preserve"> </v>
      </c>
      <c r="CD54" s="18" t="str">
        <f t="shared" si="140"/>
        <v xml:space="preserve"> </v>
      </c>
      <c r="CE54" s="17">
        <f t="shared" si="266"/>
        <v>0</v>
      </c>
      <c r="CF54" s="17">
        <f t="shared" si="267"/>
        <v>19966.27</v>
      </c>
      <c r="CG54" s="17">
        <f t="shared" si="267"/>
        <v>0</v>
      </c>
      <c r="CH54" s="18" t="str">
        <f t="shared" si="141"/>
        <v xml:space="preserve"> </v>
      </c>
      <c r="CI54" s="18" t="str">
        <f t="shared" si="158"/>
        <v xml:space="preserve"> </v>
      </c>
      <c r="CJ54" s="23"/>
      <c r="CK54" s="45"/>
      <c r="CL54" s="23"/>
      <c r="CM54" s="18" t="str">
        <f t="shared" si="142"/>
        <v xml:space="preserve"> </v>
      </c>
      <c r="CN54" s="18" t="str">
        <f t="shared" si="143"/>
        <v xml:space="preserve"> </v>
      </c>
      <c r="CO54" s="23"/>
      <c r="CP54" s="45">
        <v>19966.27</v>
      </c>
      <c r="CQ54" s="23"/>
      <c r="CR54" s="18" t="str">
        <f t="shared" si="144"/>
        <v xml:space="preserve"> </v>
      </c>
      <c r="CS54" s="18" t="str">
        <f t="shared" si="145"/>
        <v xml:space="preserve"> </v>
      </c>
      <c r="CT54" s="23"/>
      <c r="CU54" s="45"/>
      <c r="CV54" s="23"/>
      <c r="CW54" s="18" t="str">
        <f t="shared" si="146"/>
        <v xml:space="preserve"> </v>
      </c>
      <c r="CX54" s="18" t="str">
        <f t="shared" si="147"/>
        <v xml:space="preserve"> </v>
      </c>
      <c r="CY54" s="23"/>
      <c r="CZ54" s="45"/>
      <c r="DA54" s="23"/>
      <c r="DB54" s="18" t="str">
        <f t="shared" si="232"/>
        <v xml:space="preserve"> </v>
      </c>
      <c r="DC54" s="18" t="str">
        <f t="shared" si="148"/>
        <v xml:space="preserve"> </v>
      </c>
      <c r="DD54" s="23"/>
      <c r="DE54" s="45"/>
      <c r="DF54" s="23"/>
      <c r="DG54" s="18" t="str">
        <f t="shared" si="233"/>
        <v xml:space="preserve"> </v>
      </c>
      <c r="DH54" s="18" t="str">
        <f t="shared" si="149"/>
        <v xml:space="preserve"> </v>
      </c>
      <c r="DI54" s="57">
        <v>-2226.4</v>
      </c>
      <c r="DJ54" s="23"/>
      <c r="DK54" s="18" t="str">
        <f t="shared" si="150"/>
        <v xml:space="preserve"> </v>
      </c>
      <c r="DL54" s="23"/>
      <c r="DM54" s="45"/>
      <c r="DN54" s="23"/>
      <c r="DO54" s="18" t="str">
        <f t="shared" si="235"/>
        <v xml:space="preserve"> </v>
      </c>
      <c r="DP54" s="18" t="str">
        <f t="shared" si="151"/>
        <v xml:space="preserve"> </v>
      </c>
      <c r="DQ54" s="23">
        <v>86000</v>
      </c>
      <c r="DR54" s="45">
        <v>86000</v>
      </c>
      <c r="DS54" s="45"/>
      <c r="DT54" s="18">
        <f t="shared" si="121"/>
        <v>1</v>
      </c>
      <c r="DU54" s="18" t="str">
        <f t="shared" si="203"/>
        <v xml:space="preserve"> </v>
      </c>
    </row>
    <row r="55" spans="1:125" s="39" customFormat="1" ht="15.75" customHeight="1" outlineLevel="1" x14ac:dyDescent="0.25">
      <c r="A55" s="11">
        <f t="shared" si="273"/>
        <v>43</v>
      </c>
      <c r="B55" s="5" t="s">
        <v>45</v>
      </c>
      <c r="C55" s="17">
        <f t="shared" si="253"/>
        <v>1921866.0399999998</v>
      </c>
      <c r="D55" s="17">
        <f t="shared" si="254"/>
        <v>1560689.7799999998</v>
      </c>
      <c r="E55" s="17">
        <f t="shared" si="254"/>
        <v>307718.78000000003</v>
      </c>
      <c r="F55" s="18">
        <f t="shared" si="220"/>
        <v>0.81207001295470105</v>
      </c>
      <c r="G55" s="18" t="str">
        <f t="shared" si="123"/>
        <v>св.200</v>
      </c>
      <c r="H55" s="10">
        <f t="shared" si="268"/>
        <v>536500</v>
      </c>
      <c r="I55" s="14">
        <f t="shared" si="268"/>
        <v>186107.02</v>
      </c>
      <c r="J55" s="10">
        <f t="shared" si="269"/>
        <v>191736.99</v>
      </c>
      <c r="K55" s="18">
        <f t="shared" si="221"/>
        <v>0.34689099720410066</v>
      </c>
      <c r="L55" s="18">
        <f t="shared" si="125"/>
        <v>0.97063701688443116</v>
      </c>
      <c r="M55" s="23">
        <v>380500</v>
      </c>
      <c r="N55" s="45">
        <v>142855.85999999999</v>
      </c>
      <c r="O55" s="23">
        <v>173078.12</v>
      </c>
      <c r="P55" s="18">
        <f t="shared" si="222"/>
        <v>0.37544247043363993</v>
      </c>
      <c r="Q55" s="18">
        <f t="shared" si="126"/>
        <v>0.82538370534646432</v>
      </c>
      <c r="R55" s="23"/>
      <c r="S55" s="45"/>
      <c r="T55" s="23"/>
      <c r="U55" s="18" t="str">
        <f t="shared" si="223"/>
        <v xml:space="preserve"> </v>
      </c>
      <c r="V55" s="18" t="str">
        <f t="shared" si="270"/>
        <v xml:space="preserve"> </v>
      </c>
      <c r="W55" s="23"/>
      <c r="X55" s="45"/>
      <c r="Y55" s="23"/>
      <c r="Z55" s="18" t="str">
        <f t="shared" si="275"/>
        <v xml:space="preserve"> </v>
      </c>
      <c r="AA55" s="18" t="str">
        <f t="shared" si="276"/>
        <v xml:space="preserve"> </v>
      </c>
      <c r="AB55" s="23">
        <v>16000</v>
      </c>
      <c r="AC55" s="45">
        <v>1421.28</v>
      </c>
      <c r="AD55" s="23">
        <v>755.81</v>
      </c>
      <c r="AE55" s="18">
        <f t="shared" si="225"/>
        <v>8.8829999999999992E-2</v>
      </c>
      <c r="AF55" s="18">
        <f t="shared" si="129"/>
        <v>1.8804726055490137</v>
      </c>
      <c r="AG55" s="23">
        <v>140000</v>
      </c>
      <c r="AH55" s="45">
        <v>41829.879999999997</v>
      </c>
      <c r="AI55" s="23">
        <v>13003.06</v>
      </c>
      <c r="AJ55" s="18">
        <f t="shared" si="226"/>
        <v>0.29878485714285713</v>
      </c>
      <c r="AK55" s="18" t="str">
        <f t="shared" si="130"/>
        <v>св.200</v>
      </c>
      <c r="AL55" s="23"/>
      <c r="AM55" s="45"/>
      <c r="AN55" s="23">
        <v>4900</v>
      </c>
      <c r="AO55" s="18" t="str">
        <f t="shared" si="277"/>
        <v xml:space="preserve"> </v>
      </c>
      <c r="AP55" s="18">
        <f t="shared" si="278"/>
        <v>0</v>
      </c>
      <c r="AQ55" s="6">
        <f t="shared" si="257"/>
        <v>1385366.0399999998</v>
      </c>
      <c r="AR55" s="6">
        <f t="shared" si="258"/>
        <v>1374582.7599999998</v>
      </c>
      <c r="AS55" s="6">
        <f t="shared" si="259"/>
        <v>115981.79000000001</v>
      </c>
      <c r="AT55" s="18">
        <f t="shared" si="227"/>
        <v>0.99221629541316025</v>
      </c>
      <c r="AU55" s="18" t="str">
        <f t="shared" si="132"/>
        <v>св.200</v>
      </c>
      <c r="AV55" s="23"/>
      <c r="AW55" s="45"/>
      <c r="AX55" s="23"/>
      <c r="AY55" s="18" t="str">
        <f t="shared" si="228"/>
        <v xml:space="preserve"> </v>
      </c>
      <c r="AZ55" s="18" t="str">
        <f t="shared" si="133"/>
        <v xml:space="preserve"> </v>
      </c>
      <c r="BA55" s="23">
        <v>1358679.16</v>
      </c>
      <c r="BB55" s="45">
        <v>1358679.16</v>
      </c>
      <c r="BC55" s="23"/>
      <c r="BD55" s="18">
        <f t="shared" si="134"/>
        <v>1</v>
      </c>
      <c r="BE55" s="18" t="str">
        <f t="shared" si="135"/>
        <v xml:space="preserve"> </v>
      </c>
      <c r="BF55" s="23"/>
      <c r="BG55" s="45"/>
      <c r="BH55" s="23"/>
      <c r="BI55" s="18" t="str">
        <f t="shared" si="229"/>
        <v xml:space="preserve"> </v>
      </c>
      <c r="BJ55" s="18" t="str">
        <f t="shared" si="136"/>
        <v xml:space="preserve"> </v>
      </c>
      <c r="BK55" s="23"/>
      <c r="BL55" s="45">
        <v>125.96</v>
      </c>
      <c r="BM55" s="23">
        <v>21000</v>
      </c>
      <c r="BN55" s="18" t="str">
        <f t="shared" si="279"/>
        <v xml:space="preserve"> </v>
      </c>
      <c r="BO55" s="18">
        <f t="shared" si="280"/>
        <v>5.9980952380952381E-3</v>
      </c>
      <c r="BP55" s="23">
        <v>6686.88</v>
      </c>
      <c r="BQ55" s="45">
        <v>1777.64</v>
      </c>
      <c r="BR55" s="23">
        <v>1203.8</v>
      </c>
      <c r="BS55" s="18">
        <f t="shared" si="230"/>
        <v>0.2658399732012538</v>
      </c>
      <c r="BT55" s="18">
        <f t="shared" si="170"/>
        <v>1.4766904801462037</v>
      </c>
      <c r="BU55" s="23">
        <v>20000</v>
      </c>
      <c r="BV55" s="45">
        <v>14000</v>
      </c>
      <c r="BW55" s="23">
        <v>93000.39</v>
      </c>
      <c r="BX55" s="18">
        <f t="shared" si="231"/>
        <v>0.7</v>
      </c>
      <c r="BY55" s="18">
        <f t="shared" si="139"/>
        <v>0.1505370031243955</v>
      </c>
      <c r="BZ55" s="23"/>
      <c r="CA55" s="45"/>
      <c r="CB55" s="23"/>
      <c r="CC55" s="18" t="str">
        <f t="shared" si="272"/>
        <v xml:space="preserve"> </v>
      </c>
      <c r="CD55" s="18" t="str">
        <f t="shared" si="140"/>
        <v xml:space="preserve"> </v>
      </c>
      <c r="CE55" s="17">
        <f t="shared" si="266"/>
        <v>0</v>
      </c>
      <c r="CF55" s="17">
        <f t="shared" si="267"/>
        <v>0</v>
      </c>
      <c r="CG55" s="17">
        <f t="shared" si="267"/>
        <v>0</v>
      </c>
      <c r="CH55" s="18" t="str">
        <f t="shared" si="141"/>
        <v xml:space="preserve"> </v>
      </c>
      <c r="CI55" s="18" t="str">
        <f t="shared" si="158"/>
        <v xml:space="preserve"> </v>
      </c>
      <c r="CJ55" s="23"/>
      <c r="CK55" s="45"/>
      <c r="CL55" s="23"/>
      <c r="CM55" s="18" t="str">
        <f t="shared" si="142"/>
        <v xml:space="preserve"> </v>
      </c>
      <c r="CN55" s="18" t="str">
        <f t="shared" si="143"/>
        <v xml:space="preserve"> </v>
      </c>
      <c r="CO55" s="23"/>
      <c r="CP55" s="45"/>
      <c r="CQ55" s="23"/>
      <c r="CR55" s="18" t="str">
        <f t="shared" si="144"/>
        <v xml:space="preserve"> </v>
      </c>
      <c r="CS55" s="18" t="str">
        <f t="shared" si="145"/>
        <v xml:space="preserve"> </v>
      </c>
      <c r="CT55" s="23"/>
      <c r="CU55" s="45"/>
      <c r="CV55" s="23"/>
      <c r="CW55" s="18" t="str">
        <f t="shared" si="146"/>
        <v xml:space="preserve"> </v>
      </c>
      <c r="CX55" s="18" t="str">
        <f t="shared" si="147"/>
        <v xml:space="preserve"> </v>
      </c>
      <c r="CY55" s="23"/>
      <c r="CZ55" s="45"/>
      <c r="DA55" s="23"/>
      <c r="DB55" s="18" t="str">
        <f t="shared" si="232"/>
        <v xml:space="preserve"> </v>
      </c>
      <c r="DC55" s="18" t="str">
        <f t="shared" si="148"/>
        <v xml:space="preserve"> </v>
      </c>
      <c r="DD55" s="23"/>
      <c r="DE55" s="45"/>
      <c r="DF55" s="23"/>
      <c r="DG55" s="18" t="str">
        <f t="shared" si="233"/>
        <v xml:space="preserve"> </v>
      </c>
      <c r="DH55" s="18" t="str">
        <f t="shared" si="149"/>
        <v xml:space="preserve"> </v>
      </c>
      <c r="DI55" s="45"/>
      <c r="DJ55" s="23"/>
      <c r="DK55" s="18" t="str">
        <f t="shared" si="150"/>
        <v xml:space="preserve"> </v>
      </c>
      <c r="DL55" s="23"/>
      <c r="DM55" s="45"/>
      <c r="DN55" s="23">
        <v>777.6</v>
      </c>
      <c r="DO55" s="18" t="str">
        <f t="shared" si="235"/>
        <v xml:space="preserve"> </v>
      </c>
      <c r="DP55" s="18">
        <f t="shared" si="151"/>
        <v>0</v>
      </c>
      <c r="DQ55" s="23"/>
      <c r="DR55" s="45"/>
      <c r="DS55" s="45"/>
      <c r="DT55" s="18" t="str">
        <f t="shared" si="121"/>
        <v xml:space="preserve"> </v>
      </c>
      <c r="DU55" s="18" t="str">
        <f t="shared" si="203"/>
        <v xml:space="preserve"> </v>
      </c>
    </row>
    <row r="56" spans="1:125" s="38" customFormat="1" ht="32.1" customHeight="1" x14ac:dyDescent="0.25">
      <c r="A56" s="12"/>
      <c r="B56" s="4" t="s">
        <v>128</v>
      </c>
      <c r="C56" s="20">
        <f>SUM(C57:C62)</f>
        <v>57665513.149999999</v>
      </c>
      <c r="D56" s="20">
        <f t="shared" ref="D56" si="281">SUM(D57:D62)</f>
        <v>29375832.739999998</v>
      </c>
      <c r="E56" s="20">
        <f>SUM(E57:E62)</f>
        <v>28849726.970000003</v>
      </c>
      <c r="F56" s="16">
        <f t="shared" si="220"/>
        <v>0.50941769413526838</v>
      </c>
      <c r="G56" s="16">
        <f t="shared" si="123"/>
        <v>1.0182360744885759</v>
      </c>
      <c r="H56" s="15">
        <f t="shared" ref="H56:J56" si="282">SUM(H57:H62)</f>
        <v>51537663.579999998</v>
      </c>
      <c r="I56" s="29">
        <f>SUM(I57:I62)</f>
        <v>26927766.899999999</v>
      </c>
      <c r="J56" s="15">
        <f t="shared" si="282"/>
        <v>26906408.68</v>
      </c>
      <c r="K56" s="16">
        <f t="shared" si="221"/>
        <v>0.52248714880528158</v>
      </c>
      <c r="L56" s="16">
        <f t="shared" si="125"/>
        <v>1.0007937967587579</v>
      </c>
      <c r="M56" s="15">
        <f>SUM(M57:M62)</f>
        <v>40910071.399999999</v>
      </c>
      <c r="N56" s="15">
        <f>SUM(N57:N62)</f>
        <v>23775299.609999996</v>
      </c>
      <c r="O56" s="15">
        <f>SUM(O57:O62)</f>
        <v>20039066.030000001</v>
      </c>
      <c r="P56" s="16">
        <f t="shared" si="222"/>
        <v>0.58116006148060639</v>
      </c>
      <c r="Q56" s="16">
        <f t="shared" si="126"/>
        <v>1.1864474908364775</v>
      </c>
      <c r="R56" s="15">
        <f>SUM(R57:R62)</f>
        <v>1182880</v>
      </c>
      <c r="S56" s="15">
        <f>SUM(S57:S62)</f>
        <v>640608.80000000005</v>
      </c>
      <c r="T56" s="15">
        <f>SUM(T57:T62)</f>
        <v>532962.47</v>
      </c>
      <c r="U56" s="16">
        <f t="shared" si="223"/>
        <v>0.54156702285946168</v>
      </c>
      <c r="V56" s="16">
        <f t="shared" si="127"/>
        <v>1.2019773174647739</v>
      </c>
      <c r="W56" s="15">
        <f>SUM(W57:W62)</f>
        <v>105800</v>
      </c>
      <c r="X56" s="15">
        <f>SUM(X57:X62)</f>
        <v>21790.730000000003</v>
      </c>
      <c r="Y56" s="15">
        <f>SUM(Y57:Y62)</f>
        <v>71614.98</v>
      </c>
      <c r="Z56" s="16">
        <f t="shared" si="224"/>
        <v>0.20596153119092631</v>
      </c>
      <c r="AA56" s="16">
        <f t="shared" si="128"/>
        <v>0.30427614446027917</v>
      </c>
      <c r="AB56" s="15">
        <f>SUM(AB57:AB62)</f>
        <v>2485000</v>
      </c>
      <c r="AC56" s="15">
        <f>SUM(AC57:AC62)</f>
        <v>280283.96000000002</v>
      </c>
      <c r="AD56" s="15">
        <f>SUM(AD57:AD62)</f>
        <v>494755.13</v>
      </c>
      <c r="AE56" s="16">
        <f t="shared" si="225"/>
        <v>0.11279032595573442</v>
      </c>
      <c r="AF56" s="16">
        <f t="shared" si="129"/>
        <v>0.56651046751147383</v>
      </c>
      <c r="AG56" s="15">
        <f>SUM(AG57:AG62)</f>
        <v>6790100</v>
      </c>
      <c r="AH56" s="15">
        <f>SUM(AH57:AH62)</f>
        <v>2183913.7999999998</v>
      </c>
      <c r="AI56" s="15">
        <f>SUM(AI57:AI62)</f>
        <v>5747290.0700000012</v>
      </c>
      <c r="AJ56" s="16">
        <f t="shared" si="226"/>
        <v>0.3216320525470906</v>
      </c>
      <c r="AK56" s="16">
        <f t="shared" si="130"/>
        <v>0.37999018205113827</v>
      </c>
      <c r="AL56" s="15">
        <f>SUM(AL57:AL62)</f>
        <v>63812.18</v>
      </c>
      <c r="AM56" s="15">
        <f>SUM(AM57:AM62)</f>
        <v>25870</v>
      </c>
      <c r="AN56" s="15">
        <f>SUM(AN57:AN62)</f>
        <v>20720</v>
      </c>
      <c r="AO56" s="16">
        <f t="shared" si="274"/>
        <v>0.40540849724927119</v>
      </c>
      <c r="AP56" s="16">
        <f t="shared" si="131"/>
        <v>1.2485521235521235</v>
      </c>
      <c r="AQ56" s="15">
        <f>SUM(AQ57:AQ62)</f>
        <v>6127849.5700000003</v>
      </c>
      <c r="AR56" s="15">
        <f t="shared" ref="AR56:AS56" si="283">SUM(AR57:AR62)</f>
        <v>2448065.84</v>
      </c>
      <c r="AS56" s="15">
        <f t="shared" si="283"/>
        <v>1943318.2899999998</v>
      </c>
      <c r="AT56" s="16">
        <f t="shared" si="227"/>
        <v>0.39949835779013743</v>
      </c>
      <c r="AU56" s="16">
        <f t="shared" si="132"/>
        <v>1.2597348836767239</v>
      </c>
      <c r="AV56" s="15">
        <f>SUM(AV57:AV62)</f>
        <v>2400000</v>
      </c>
      <c r="AW56" s="15">
        <f>SUM(AW57:AW62)</f>
        <v>1118748.6100000001</v>
      </c>
      <c r="AX56" s="15">
        <f>SUM(AX57:AX62)</f>
        <v>1089649.47</v>
      </c>
      <c r="AY56" s="16">
        <f t="shared" si="228"/>
        <v>0.46614525416666669</v>
      </c>
      <c r="AZ56" s="16">
        <f t="shared" si="133"/>
        <v>1.0267050467156196</v>
      </c>
      <c r="BA56" s="15">
        <f>SUM(BA57:BA62)</f>
        <v>168768</v>
      </c>
      <c r="BB56" s="15">
        <f>SUM(BB57:BB62)</f>
        <v>53489.39</v>
      </c>
      <c r="BC56" s="15">
        <f>SUM(BC57:BC62)</f>
        <v>80180.039999999994</v>
      </c>
      <c r="BD56" s="16">
        <f t="shared" si="134"/>
        <v>0.31694035599165721</v>
      </c>
      <c r="BE56" s="16">
        <f t="shared" si="135"/>
        <v>0.6671160303736442</v>
      </c>
      <c r="BF56" s="15">
        <f>SUM(BF57:BF62)</f>
        <v>487576.11000000004</v>
      </c>
      <c r="BG56" s="15">
        <f>SUM(BG57:BG62)</f>
        <v>258882.9</v>
      </c>
      <c r="BH56" s="15">
        <f>SUM(BH57:BH62)</f>
        <v>204266.02</v>
      </c>
      <c r="BI56" s="16">
        <f t="shared" si="229"/>
        <v>0.53095895120866354</v>
      </c>
      <c r="BJ56" s="16">
        <f t="shared" si="136"/>
        <v>1.2673811336804819</v>
      </c>
      <c r="BK56" s="15">
        <f>SUM(BK57:BK62)</f>
        <v>203800</v>
      </c>
      <c r="BL56" s="15">
        <f>SUM(BL57:BL62)</f>
        <v>86682.5</v>
      </c>
      <c r="BM56" s="15">
        <f>SUM(BM57:BM62)</f>
        <v>101904</v>
      </c>
      <c r="BN56" s="16">
        <f t="shared" si="250"/>
        <v>0.42533120706575073</v>
      </c>
      <c r="BO56" s="16">
        <f t="shared" si="137"/>
        <v>0.85062902339456747</v>
      </c>
      <c r="BP56" s="15">
        <f>SUM(BP57:BP62)</f>
        <v>538000</v>
      </c>
      <c r="BQ56" s="15">
        <f>SUM(BQ57:BQ62)</f>
        <v>248890.12</v>
      </c>
      <c r="BR56" s="15">
        <f>SUM(BR57:BR62)</f>
        <v>178892.78</v>
      </c>
      <c r="BS56" s="16">
        <f t="shared" si="230"/>
        <v>0.4626210408921933</v>
      </c>
      <c r="BT56" s="16">
        <f t="shared" si="170"/>
        <v>1.3912809672922517</v>
      </c>
      <c r="BU56" s="15">
        <f>SUM(BU57:BU62)</f>
        <v>81061.740000000005</v>
      </c>
      <c r="BV56" s="15">
        <f>SUM(BV57:BV62)</f>
        <v>9311.74</v>
      </c>
      <c r="BW56" s="15">
        <f>SUM(BW57:BW62)</f>
        <v>15358.52</v>
      </c>
      <c r="BX56" s="16">
        <f t="shared" si="231"/>
        <v>0.11487219494671591</v>
      </c>
      <c r="BY56" s="16">
        <f t="shared" si="139"/>
        <v>0.60629149162809959</v>
      </c>
      <c r="BZ56" s="15">
        <f>SUM(BZ57:BZ62)</f>
        <v>1102709.7</v>
      </c>
      <c r="CA56" s="15">
        <f>SUM(CA57:CA62)</f>
        <v>385700</v>
      </c>
      <c r="CB56" s="15">
        <f>SUM(CB57:CB62)</f>
        <v>0</v>
      </c>
      <c r="CC56" s="16">
        <f t="shared" si="272"/>
        <v>0.34977474125783059</v>
      </c>
      <c r="CD56" s="16" t="str">
        <f t="shared" si="140"/>
        <v xml:space="preserve"> </v>
      </c>
      <c r="CE56" s="20">
        <f>SUM(CE57:CE62)</f>
        <v>423545.16</v>
      </c>
      <c r="CF56" s="20">
        <f t="shared" ref="CF56" si="284">SUM(CF57:CF62)</f>
        <v>91626.75</v>
      </c>
      <c r="CG56" s="20">
        <f t="shared" ref="CG56" si="285">SUM(CG57:CG62)</f>
        <v>90653.66</v>
      </c>
      <c r="CH56" s="16">
        <f t="shared" si="141"/>
        <v>0.21633289352190924</v>
      </c>
      <c r="CI56" s="16">
        <f t="shared" si="158"/>
        <v>1.0107341501711018</v>
      </c>
      <c r="CJ56" s="15">
        <f>SUM(CJ57:CJ62)</f>
        <v>89744.68</v>
      </c>
      <c r="CK56" s="15">
        <f>SUM(CK57:CK62)</f>
        <v>91626.75</v>
      </c>
      <c r="CL56" s="15">
        <f>SUM(CL57:CL62)</f>
        <v>5055.13</v>
      </c>
      <c r="CM56" s="16">
        <f t="shared" si="142"/>
        <v>1.0209713823705204</v>
      </c>
      <c r="CN56" s="16" t="str">
        <f t="shared" si="143"/>
        <v>св.200</v>
      </c>
      <c r="CO56" s="15">
        <f>SUM(CO57:CO62)</f>
        <v>333800.48</v>
      </c>
      <c r="CP56" s="15">
        <f>SUM(CP57:CP62)</f>
        <v>0</v>
      </c>
      <c r="CQ56" s="15">
        <f>SUM(CQ57:CQ62)</f>
        <v>85598.53</v>
      </c>
      <c r="CR56" s="16" t="str">
        <f t="shared" si="144"/>
        <v xml:space="preserve"> </v>
      </c>
      <c r="CS56" s="16">
        <f t="shared" si="145"/>
        <v>0</v>
      </c>
      <c r="CT56" s="15">
        <f>SUM(CT57:CT62)</f>
        <v>0</v>
      </c>
      <c r="CU56" s="15">
        <f>SUM(CU57:CU62)</f>
        <v>0</v>
      </c>
      <c r="CV56" s="15">
        <f>SUM(CV57:CV62)</f>
        <v>0</v>
      </c>
      <c r="CW56" s="30" t="str">
        <f t="shared" si="146"/>
        <v xml:space="preserve"> </v>
      </c>
      <c r="CX56" s="30" t="str">
        <f t="shared" si="147"/>
        <v xml:space="preserve"> </v>
      </c>
      <c r="CY56" s="15">
        <f>SUM(CY57:CY62)</f>
        <v>0</v>
      </c>
      <c r="CZ56" s="15">
        <f>SUM(CZ57:CZ62)</f>
        <v>0</v>
      </c>
      <c r="DA56" s="15">
        <f>SUM(DA57:DA62)</f>
        <v>0</v>
      </c>
      <c r="DB56" s="16" t="str">
        <f t="shared" si="232"/>
        <v xml:space="preserve"> </v>
      </c>
      <c r="DC56" s="16" t="str">
        <f t="shared" si="148"/>
        <v xml:space="preserve"> </v>
      </c>
      <c r="DD56" s="15">
        <f>SUM(DD57:DD62)</f>
        <v>14141.45</v>
      </c>
      <c r="DE56" s="15">
        <f>SUM(DE57:DE62)</f>
        <v>22740.68</v>
      </c>
      <c r="DF56" s="15">
        <f>SUM(DF57:DF62)</f>
        <v>158153.54</v>
      </c>
      <c r="DG56" s="16">
        <f t="shared" si="233"/>
        <v>1.608086865208306</v>
      </c>
      <c r="DH56" s="16">
        <f t="shared" si="149"/>
        <v>0.14378862464918585</v>
      </c>
      <c r="DI56" s="15">
        <f>SUM(DI57:DI62)</f>
        <v>43200</v>
      </c>
      <c r="DJ56" s="15">
        <f>SUM(DJ57:DJ62)</f>
        <v>23682.85</v>
      </c>
      <c r="DK56" s="16">
        <f>IF(DI56=0," ",IF(DI56/DJ56*100&gt;200,"св.200",DI56/DJ56))</f>
        <v>1.8241047846859648</v>
      </c>
      <c r="DL56" s="15">
        <f>SUM(DL57:DL62)</f>
        <v>0</v>
      </c>
      <c r="DM56" s="15">
        <f>SUM(DM57:DM62)</f>
        <v>0</v>
      </c>
      <c r="DN56" s="15">
        <f>SUM(DN57:DN62)</f>
        <v>0</v>
      </c>
      <c r="DO56" s="16" t="str">
        <f t="shared" si="235"/>
        <v xml:space="preserve"> </v>
      </c>
      <c r="DP56" s="16" t="str">
        <f t="shared" ref="DP56:DP62" si="286">IF(DM56=0," ",IF(DM56/DN56*100&gt;200,"св.200",DM56/DN56))</f>
        <v xml:space="preserve"> </v>
      </c>
      <c r="DQ56" s="15">
        <f>SUM(DQ57:DQ62)</f>
        <v>708247.41</v>
      </c>
      <c r="DR56" s="15">
        <f>SUM(DR57:DR62)</f>
        <v>128820.5</v>
      </c>
      <c r="DS56" s="15">
        <f>SUM(DS57:DS62)</f>
        <v>0</v>
      </c>
      <c r="DT56" s="16">
        <f t="shared" si="121"/>
        <v>0.18188629874410694</v>
      </c>
      <c r="DU56" s="16"/>
    </row>
    <row r="57" spans="1:125" s="39" customFormat="1" ht="16.5" customHeight="1" outlineLevel="1" x14ac:dyDescent="0.25">
      <c r="A57" s="11">
        <v>44</v>
      </c>
      <c r="B57" s="5" t="s">
        <v>76</v>
      </c>
      <c r="C57" s="17">
        <f t="shared" ref="C57:C62" si="287">H57+AQ57</f>
        <v>47518032.390000001</v>
      </c>
      <c r="D57" s="17">
        <f t="shared" ref="D57:E62" si="288">I57+AR57</f>
        <v>26740487.709999997</v>
      </c>
      <c r="E57" s="17">
        <f t="shared" si="288"/>
        <v>23818497.490000002</v>
      </c>
      <c r="F57" s="18">
        <f t="shared" si="220"/>
        <v>0.56274400190920859</v>
      </c>
      <c r="G57" s="18">
        <f t="shared" si="123"/>
        <v>1.1226773528106366</v>
      </c>
      <c r="H57" s="10">
        <f t="shared" ref="H57:J62" si="289">W57++AG57+M57+AB57+AL57+R57</f>
        <v>44333301.399999999</v>
      </c>
      <c r="I57" s="14">
        <f t="shared" si="289"/>
        <v>25188516.649999999</v>
      </c>
      <c r="J57" s="10">
        <f t="shared" si="289"/>
        <v>22359648.960000001</v>
      </c>
      <c r="K57" s="18">
        <f t="shared" si="221"/>
        <v>0.56816243894708007</v>
      </c>
      <c r="L57" s="18">
        <f t="shared" si="125"/>
        <v>1.1265166414312078</v>
      </c>
      <c r="M57" s="23">
        <v>39556821.399999999</v>
      </c>
      <c r="N57" s="23">
        <v>23140639.859999999</v>
      </c>
      <c r="O57" s="23">
        <v>19495380.609999999</v>
      </c>
      <c r="P57" s="18">
        <f t="shared" si="222"/>
        <v>0.58499745533143366</v>
      </c>
      <c r="Q57" s="18">
        <f t="shared" si="126"/>
        <v>1.1869806659804423</v>
      </c>
      <c r="R57" s="23">
        <v>1182880</v>
      </c>
      <c r="S57" s="23">
        <v>640608.80000000005</v>
      </c>
      <c r="T57" s="23">
        <v>532962.47</v>
      </c>
      <c r="U57" s="18">
        <f t="shared" si="223"/>
        <v>0.54156702285946168</v>
      </c>
      <c r="V57" s="18">
        <f t="shared" si="127"/>
        <v>1.2019773174647739</v>
      </c>
      <c r="W57" s="23">
        <v>5000</v>
      </c>
      <c r="X57" s="23">
        <v>-2640</v>
      </c>
      <c r="Y57" s="23">
        <v>2550</v>
      </c>
      <c r="Z57" s="18" t="str">
        <f t="shared" ref="Z57:Z58" si="290">IF(X57&lt;=0," ",IF(W57&lt;=0," ",IF(X57/W57*100&gt;200,"СВ.200",X57/W57)))</f>
        <v xml:space="preserve"> </v>
      </c>
      <c r="AA57" s="18">
        <f t="shared" ref="AA57:AA58" si="291">IF(Y57=0," ",IF(X57/Y57*100&gt;200,"св.200",X57/Y57))</f>
        <v>-1.0352941176470589</v>
      </c>
      <c r="AB57" s="23">
        <v>1400000</v>
      </c>
      <c r="AC57" s="23">
        <v>178679.91</v>
      </c>
      <c r="AD57" s="23">
        <v>263573.17</v>
      </c>
      <c r="AE57" s="18">
        <f t="shared" si="225"/>
        <v>0.12762850714285714</v>
      </c>
      <c r="AF57" s="18">
        <f t="shared" si="129"/>
        <v>0.67791387871534881</v>
      </c>
      <c r="AG57" s="23">
        <v>2188600</v>
      </c>
      <c r="AH57" s="23">
        <v>1231228.08</v>
      </c>
      <c r="AI57" s="23">
        <v>2065182.71</v>
      </c>
      <c r="AJ57" s="18">
        <f t="shared" si="226"/>
        <v>0.56256423284291335</v>
      </c>
      <c r="AK57" s="18">
        <f t="shared" si="130"/>
        <v>0.59618360837429252</v>
      </c>
      <c r="AL57" s="23"/>
      <c r="AM57" s="23"/>
      <c r="AN57" s="23"/>
      <c r="AO57" s="18" t="str">
        <f t="shared" si="274"/>
        <v xml:space="preserve"> </v>
      </c>
      <c r="AP57" s="18" t="str">
        <f t="shared" si="131"/>
        <v xml:space="preserve"> </v>
      </c>
      <c r="AQ57" s="6">
        <f t="shared" ref="AQ57:AQ62" si="292">AV57+BA57+BF57+BK57+BP57+BU57+BZ57+CE57+CY57+DD57+DL57+CT57+DQ57</f>
        <v>3184730.99</v>
      </c>
      <c r="AR57" s="6">
        <f>AW57+BB57+BG57+BL57+BQ57+BV57+CA57+CF57+CZ57+DE57+DM57+CU57+DI57+DR57+-27.35</f>
        <v>1551971.06</v>
      </c>
      <c r="AS57" s="6">
        <f t="shared" ref="AS57:AS62" si="293">AX57+BC57+BH57+BM57+BR57+BW57+CB57+CG57+DA57+DF57+DN57+CV57+DJ57+DS57</f>
        <v>1458848.5299999998</v>
      </c>
      <c r="AT57" s="18">
        <f t="shared" si="227"/>
        <v>0.48731621756222493</v>
      </c>
      <c r="AU57" s="18">
        <f t="shared" si="132"/>
        <v>1.0638328984024135</v>
      </c>
      <c r="AV57" s="23">
        <v>2400000</v>
      </c>
      <c r="AW57" s="23">
        <v>1118748.6100000001</v>
      </c>
      <c r="AX57" s="23">
        <v>1089649.47</v>
      </c>
      <c r="AY57" s="18">
        <f t="shared" si="228"/>
        <v>0.46614525416666669</v>
      </c>
      <c r="AZ57" s="18">
        <f t="shared" si="133"/>
        <v>1.0267050467156196</v>
      </c>
      <c r="BA57" s="23">
        <v>42800</v>
      </c>
      <c r="BB57" s="23">
        <v>32332.52</v>
      </c>
      <c r="BC57" s="23">
        <v>49253.279999999999</v>
      </c>
      <c r="BD57" s="18">
        <f t="shared" ref="BD57:BD60" si="294">IF(BB57&lt;=0," ",IF(BA57&lt;=0," ",IF(BB57/BA57*100&gt;200,"СВ.200",BB57/BA57)))</f>
        <v>0.75543271028037384</v>
      </c>
      <c r="BE57" s="18">
        <f t="shared" ref="BE57:BE60" si="295">IF(BC57=0," ",IF(BB57/BC57*100&gt;200,"св.200",BB57/BC57))</f>
        <v>0.65645414884044273</v>
      </c>
      <c r="BF57" s="23">
        <v>361.08</v>
      </c>
      <c r="BG57" s="23"/>
      <c r="BH57" s="23">
        <v>328.65</v>
      </c>
      <c r="BI57" s="18" t="str">
        <f t="shared" si="229"/>
        <v xml:space="preserve"> </v>
      </c>
      <c r="BJ57" s="18">
        <f t="shared" si="136"/>
        <v>0</v>
      </c>
      <c r="BK57" s="23"/>
      <c r="BL57" s="23"/>
      <c r="BM57" s="23"/>
      <c r="BN57" s="18" t="str">
        <f t="shared" si="250"/>
        <v xml:space="preserve"> </v>
      </c>
      <c r="BO57" s="18" t="str">
        <f t="shared" si="137"/>
        <v xml:space="preserve"> </v>
      </c>
      <c r="BP57" s="23">
        <v>328000</v>
      </c>
      <c r="BQ57" s="23">
        <v>168523.78</v>
      </c>
      <c r="BR57" s="23">
        <v>151888.46</v>
      </c>
      <c r="BS57" s="18">
        <f t="shared" si="230"/>
        <v>0.51379201219512194</v>
      </c>
      <c r="BT57" s="18">
        <f t="shared" si="170"/>
        <v>1.109523264637748</v>
      </c>
      <c r="BU57" s="23">
        <v>10000</v>
      </c>
      <c r="BV57" s="23">
        <v>4250</v>
      </c>
      <c r="BW57" s="23">
        <v>4520</v>
      </c>
      <c r="BX57" s="18">
        <f t="shared" si="231"/>
        <v>0.42499999999999999</v>
      </c>
      <c r="BY57" s="18">
        <f t="shared" si="139"/>
        <v>0.94026548672566368</v>
      </c>
      <c r="BZ57" s="23"/>
      <c r="CA57" s="23"/>
      <c r="CB57" s="23"/>
      <c r="CC57" s="18" t="str">
        <f t="shared" si="272"/>
        <v xml:space="preserve"> </v>
      </c>
      <c r="CD57" s="18" t="str">
        <f t="shared" si="140"/>
        <v xml:space="preserve"> </v>
      </c>
      <c r="CE57" s="17">
        <f t="shared" ref="CE57:CE62" si="296">CJ57+CO57</f>
        <v>89744.68</v>
      </c>
      <c r="CF57" s="17">
        <f t="shared" ref="CF57:CG62" si="297">CK57+CP57</f>
        <v>91626.75</v>
      </c>
      <c r="CG57" s="17">
        <f t="shared" si="297"/>
        <v>5055.13</v>
      </c>
      <c r="CH57" s="24">
        <f t="shared" si="141"/>
        <v>1.0209713823705204</v>
      </c>
      <c r="CI57" s="18" t="str">
        <f t="shared" si="158"/>
        <v>св.200</v>
      </c>
      <c r="CJ57" s="23">
        <v>89744.68</v>
      </c>
      <c r="CK57" s="23">
        <v>91626.75</v>
      </c>
      <c r="CL57" s="23">
        <v>5055.13</v>
      </c>
      <c r="CM57" s="18">
        <f t="shared" si="142"/>
        <v>1.0209713823705204</v>
      </c>
      <c r="CN57" s="18" t="str">
        <f t="shared" si="143"/>
        <v>св.200</v>
      </c>
      <c r="CO57" s="23"/>
      <c r="CP57" s="23"/>
      <c r="CQ57" s="23"/>
      <c r="CR57" s="18" t="str">
        <f t="shared" si="144"/>
        <v xml:space="preserve"> </v>
      </c>
      <c r="CS57" s="18" t="str">
        <f t="shared" si="145"/>
        <v xml:space="preserve"> </v>
      </c>
      <c r="CT57" s="23"/>
      <c r="CU57" s="23"/>
      <c r="CV57" s="23"/>
      <c r="CW57" s="18" t="str">
        <f t="shared" si="146"/>
        <v xml:space="preserve"> </v>
      </c>
      <c r="CX57" s="18" t="str">
        <f t="shared" si="147"/>
        <v xml:space="preserve"> </v>
      </c>
      <c r="CY57" s="23"/>
      <c r="CZ57" s="23"/>
      <c r="DA57" s="23"/>
      <c r="DB57" s="18" t="str">
        <f t="shared" si="232"/>
        <v xml:space="preserve"> </v>
      </c>
      <c r="DC57" s="18" t="str">
        <f t="shared" si="148"/>
        <v xml:space="preserve"> </v>
      </c>
      <c r="DD57" s="23">
        <v>4717.5200000000004</v>
      </c>
      <c r="DE57" s="23">
        <v>13316.75</v>
      </c>
      <c r="DF57" s="23">
        <v>158153.54</v>
      </c>
      <c r="DG57" s="18" t="str">
        <f t="shared" si="233"/>
        <v>СВ.200</v>
      </c>
      <c r="DH57" s="18">
        <f t="shared" si="149"/>
        <v>8.4201403269253405E-2</v>
      </c>
      <c r="DI57" s="23"/>
      <c r="DJ57" s="23"/>
      <c r="DK57" s="18" t="str">
        <f t="shared" si="150"/>
        <v xml:space="preserve"> </v>
      </c>
      <c r="DL57" s="23"/>
      <c r="DM57" s="23"/>
      <c r="DN57" s="23"/>
      <c r="DO57" s="18" t="str">
        <f t="shared" si="235"/>
        <v xml:space="preserve"> </v>
      </c>
      <c r="DP57" s="18" t="str">
        <f t="shared" si="286"/>
        <v xml:space="preserve"> </v>
      </c>
      <c r="DQ57" s="23">
        <v>309107.71000000002</v>
      </c>
      <c r="DR57" s="23">
        <v>123200</v>
      </c>
      <c r="DS57" s="23"/>
      <c r="DT57" s="18">
        <f t="shared" si="121"/>
        <v>0.39856657085648234</v>
      </c>
      <c r="DU57" s="18"/>
    </row>
    <row r="58" spans="1:125" s="39" customFormat="1" ht="15.75" customHeight="1" outlineLevel="1" x14ac:dyDescent="0.25">
      <c r="A58" s="11">
        <f>A57+1</f>
        <v>45</v>
      </c>
      <c r="B58" s="5" t="s">
        <v>58</v>
      </c>
      <c r="C58" s="17">
        <f t="shared" si="287"/>
        <v>949786.39</v>
      </c>
      <c r="D58" s="17">
        <f t="shared" si="288"/>
        <v>309003.81999999995</v>
      </c>
      <c r="E58" s="17">
        <f t="shared" si="288"/>
        <v>483691.67</v>
      </c>
      <c r="F58" s="18">
        <f t="shared" si="220"/>
        <v>0.32534033257730716</v>
      </c>
      <c r="G58" s="18">
        <f t="shared" si="123"/>
        <v>0.63884461768795808</v>
      </c>
      <c r="H58" s="10">
        <f t="shared" si="289"/>
        <v>389500</v>
      </c>
      <c r="I58" s="14">
        <f t="shared" si="289"/>
        <v>164260.19999999998</v>
      </c>
      <c r="J58" s="10">
        <f t="shared" si="289"/>
        <v>415880.23</v>
      </c>
      <c r="K58" s="18">
        <f t="shared" si="221"/>
        <v>0.42172066752246468</v>
      </c>
      <c r="L58" s="18">
        <f t="shared" si="125"/>
        <v>0.3949699652710108</v>
      </c>
      <c r="M58" s="23">
        <v>87500</v>
      </c>
      <c r="N58" s="23">
        <v>44558.77</v>
      </c>
      <c r="O58" s="23">
        <v>41675.5</v>
      </c>
      <c r="P58" s="18">
        <f t="shared" si="222"/>
        <v>0.50924308571428567</v>
      </c>
      <c r="Q58" s="18">
        <f t="shared" si="126"/>
        <v>1.0691838130316371</v>
      </c>
      <c r="R58" s="23"/>
      <c r="S58" s="23"/>
      <c r="T58" s="23"/>
      <c r="U58" s="18" t="str">
        <f t="shared" si="223"/>
        <v xml:space="preserve"> </v>
      </c>
      <c r="V58" s="18" t="str">
        <f t="shared" ref="V58:V62" si="298">IF(S58=0," ",IF(S58/T58*100&gt;200,"св.200",S58/T58))</f>
        <v xml:space="preserve"> </v>
      </c>
      <c r="W58" s="23"/>
      <c r="X58" s="23"/>
      <c r="Y58" s="23"/>
      <c r="Z58" s="18" t="str">
        <f t="shared" si="290"/>
        <v xml:space="preserve"> </v>
      </c>
      <c r="AA58" s="18" t="str">
        <f t="shared" si="291"/>
        <v xml:space="preserve"> </v>
      </c>
      <c r="AB58" s="23">
        <v>55000</v>
      </c>
      <c r="AC58" s="23">
        <v>18003.53</v>
      </c>
      <c r="AD58" s="23">
        <v>-8311.3700000000008</v>
      </c>
      <c r="AE58" s="18">
        <f t="shared" si="225"/>
        <v>0.32733690909090907</v>
      </c>
      <c r="AF58" s="18">
        <f t="shared" si="129"/>
        <v>-2.1661326592366841</v>
      </c>
      <c r="AG58" s="23">
        <v>237000</v>
      </c>
      <c r="AH58" s="23">
        <v>97497.9</v>
      </c>
      <c r="AI58" s="23">
        <v>377716.1</v>
      </c>
      <c r="AJ58" s="18">
        <f t="shared" si="226"/>
        <v>0.41138354430379742</v>
      </c>
      <c r="AK58" s="18">
        <f t="shared" si="130"/>
        <v>0.25812481914326657</v>
      </c>
      <c r="AL58" s="23">
        <v>10000</v>
      </c>
      <c r="AM58" s="23">
        <v>4200</v>
      </c>
      <c r="AN58" s="23">
        <v>4800</v>
      </c>
      <c r="AO58" s="18">
        <f t="shared" si="274"/>
        <v>0.42</v>
      </c>
      <c r="AP58" s="18">
        <f t="shared" si="131"/>
        <v>0.875</v>
      </c>
      <c r="AQ58" s="6">
        <f t="shared" si="292"/>
        <v>560286.39</v>
      </c>
      <c r="AR58" s="6">
        <f t="shared" ref="AR58:AR62" si="299">AW58+BB58+BG58+BL58+BQ58+BV58+CA58+CF58+CZ58+DE58+DM58+CU58+DI58+DR58</f>
        <v>144743.62</v>
      </c>
      <c r="AS58" s="6">
        <f t="shared" si="293"/>
        <v>67811.44</v>
      </c>
      <c r="AT58" s="18">
        <f t="shared" si="227"/>
        <v>0.25833863285524389</v>
      </c>
      <c r="AU58" s="18" t="str">
        <f t="shared" si="132"/>
        <v>св.200</v>
      </c>
      <c r="AV58" s="23"/>
      <c r="AW58" s="23"/>
      <c r="AX58" s="23"/>
      <c r="AY58" s="18" t="str">
        <f t="shared" si="228"/>
        <v xml:space="preserve"> </v>
      </c>
      <c r="AZ58" s="18" t="str">
        <f t="shared" si="133"/>
        <v xml:space="preserve"> </v>
      </c>
      <c r="BA58" s="23"/>
      <c r="BB58" s="23"/>
      <c r="BC58" s="23"/>
      <c r="BD58" s="18" t="str">
        <f t="shared" si="294"/>
        <v xml:space="preserve"> </v>
      </c>
      <c r="BE58" s="18" t="str">
        <f t="shared" si="295"/>
        <v xml:space="preserve"> </v>
      </c>
      <c r="BF58" s="23">
        <v>60000</v>
      </c>
      <c r="BG58" s="23">
        <v>15556.78</v>
      </c>
      <c r="BH58" s="23">
        <v>6187.5</v>
      </c>
      <c r="BI58" s="18">
        <f t="shared" si="229"/>
        <v>0.25927966666666669</v>
      </c>
      <c r="BJ58" s="18" t="str">
        <f t="shared" si="136"/>
        <v>св.200</v>
      </c>
      <c r="BK58" s="23"/>
      <c r="BL58" s="23"/>
      <c r="BM58" s="23"/>
      <c r="BN58" s="18" t="str">
        <f t="shared" si="250"/>
        <v xml:space="preserve"> </v>
      </c>
      <c r="BO58" s="18" t="str">
        <f t="shared" si="137"/>
        <v xml:space="preserve"> </v>
      </c>
      <c r="BP58" s="23">
        <v>210000</v>
      </c>
      <c r="BQ58" s="23">
        <v>80366.34</v>
      </c>
      <c r="BR58" s="23">
        <v>27004.32</v>
      </c>
      <c r="BS58" s="18">
        <f t="shared" si="230"/>
        <v>0.38269685714285712</v>
      </c>
      <c r="BT58" s="18" t="str">
        <f t="shared" si="170"/>
        <v>св.200</v>
      </c>
      <c r="BU58" s="23"/>
      <c r="BV58" s="23"/>
      <c r="BW58" s="23">
        <v>10819.62</v>
      </c>
      <c r="BX58" s="18" t="str">
        <f t="shared" si="231"/>
        <v xml:space="preserve"> </v>
      </c>
      <c r="BY58" s="18">
        <f t="shared" si="139"/>
        <v>0</v>
      </c>
      <c r="BZ58" s="23">
        <v>220000</v>
      </c>
      <c r="CA58" s="23"/>
      <c r="CB58" s="23"/>
      <c r="CC58" s="18" t="str">
        <f t="shared" si="272"/>
        <v xml:space="preserve"> </v>
      </c>
      <c r="CD58" s="18" t="str">
        <f t="shared" si="140"/>
        <v xml:space="preserve"> </v>
      </c>
      <c r="CE58" s="17">
        <f t="shared" si="296"/>
        <v>0</v>
      </c>
      <c r="CF58" s="17">
        <f t="shared" si="297"/>
        <v>0</v>
      </c>
      <c r="CG58" s="17">
        <f t="shared" si="297"/>
        <v>0</v>
      </c>
      <c r="CH58" s="24" t="str">
        <f t="shared" si="141"/>
        <v xml:space="preserve"> </v>
      </c>
      <c r="CI58" s="18" t="str">
        <f t="shared" si="158"/>
        <v xml:space="preserve"> </v>
      </c>
      <c r="CJ58" s="23"/>
      <c r="CK58" s="23"/>
      <c r="CL58" s="23"/>
      <c r="CM58" s="18" t="str">
        <f t="shared" si="142"/>
        <v xml:space="preserve"> </v>
      </c>
      <c r="CN58" s="18" t="str">
        <f t="shared" si="143"/>
        <v xml:space="preserve"> </v>
      </c>
      <c r="CO58" s="23"/>
      <c r="CP58" s="23"/>
      <c r="CQ58" s="23"/>
      <c r="CR58" s="18" t="str">
        <f t="shared" si="144"/>
        <v xml:space="preserve"> </v>
      </c>
      <c r="CS58" s="18" t="str">
        <f t="shared" si="145"/>
        <v xml:space="preserve"> </v>
      </c>
      <c r="CT58" s="23"/>
      <c r="CU58" s="23"/>
      <c r="CV58" s="23"/>
      <c r="CW58" s="18" t="str">
        <f t="shared" si="146"/>
        <v xml:space="preserve"> </v>
      </c>
      <c r="CX58" s="18" t="str">
        <f t="shared" si="147"/>
        <v xml:space="preserve"> </v>
      </c>
      <c r="CY58" s="23"/>
      <c r="CZ58" s="23"/>
      <c r="DA58" s="23"/>
      <c r="DB58" s="18" t="str">
        <f t="shared" si="232"/>
        <v xml:space="preserve"> </v>
      </c>
      <c r="DC58" s="18" t="str">
        <f t="shared" si="148"/>
        <v xml:space="preserve"> </v>
      </c>
      <c r="DD58" s="23"/>
      <c r="DE58" s="23"/>
      <c r="DF58" s="23"/>
      <c r="DG58" s="18" t="str">
        <f t="shared" si="233"/>
        <v xml:space="preserve"> </v>
      </c>
      <c r="DH58" s="18" t="str">
        <f t="shared" si="149"/>
        <v xml:space="preserve"> </v>
      </c>
      <c r="DI58" s="23">
        <v>43200</v>
      </c>
      <c r="DJ58" s="23">
        <v>23800</v>
      </c>
      <c r="DK58" s="18">
        <f t="shared" si="150"/>
        <v>1.8151260504201681</v>
      </c>
      <c r="DL58" s="23"/>
      <c r="DM58" s="23"/>
      <c r="DN58" s="23"/>
      <c r="DO58" s="18" t="str">
        <f t="shared" si="235"/>
        <v xml:space="preserve"> </v>
      </c>
      <c r="DP58" s="18" t="str">
        <f t="shared" si="286"/>
        <v xml:space="preserve"> </v>
      </c>
      <c r="DQ58" s="23">
        <v>70286.39</v>
      </c>
      <c r="DR58" s="23">
        <v>5620.5</v>
      </c>
      <c r="DS58" s="23"/>
      <c r="DT58" s="18">
        <f t="shared" si="121"/>
        <v>7.9965694638748697E-2</v>
      </c>
      <c r="DU58" s="18"/>
    </row>
    <row r="59" spans="1:125" s="39" customFormat="1" ht="16.5" customHeight="1" outlineLevel="1" x14ac:dyDescent="0.25">
      <c r="A59" s="11">
        <f t="shared" ref="A59:A62" si="300">A58+1</f>
        <v>46</v>
      </c>
      <c r="B59" s="5" t="s">
        <v>62</v>
      </c>
      <c r="C59" s="17">
        <f t="shared" si="287"/>
        <v>1329911</v>
      </c>
      <c r="D59" s="17">
        <f t="shared" si="288"/>
        <v>372283.43</v>
      </c>
      <c r="E59" s="17">
        <f t="shared" si="288"/>
        <v>458937.72</v>
      </c>
      <c r="F59" s="18">
        <f t="shared" si="220"/>
        <v>0.27993108561399971</v>
      </c>
      <c r="G59" s="18">
        <f t="shared" si="123"/>
        <v>0.8111850775743602</v>
      </c>
      <c r="H59" s="10">
        <f t="shared" si="289"/>
        <v>983200</v>
      </c>
      <c r="I59" s="14">
        <f t="shared" si="289"/>
        <v>174391.32</v>
      </c>
      <c r="J59" s="10">
        <f t="shared" si="289"/>
        <v>285710.24</v>
      </c>
      <c r="K59" s="18">
        <f t="shared" si="221"/>
        <v>0.17737115541090318</v>
      </c>
      <c r="L59" s="18">
        <f t="shared" si="125"/>
        <v>0.61037826295620345</v>
      </c>
      <c r="M59" s="23">
        <v>145400</v>
      </c>
      <c r="N59" s="23">
        <v>48073.58</v>
      </c>
      <c r="O59" s="23">
        <v>51753.39</v>
      </c>
      <c r="P59" s="18">
        <f t="shared" si="222"/>
        <v>0.33062984869326001</v>
      </c>
      <c r="Q59" s="18">
        <f t="shared" si="126"/>
        <v>0.92889721813392323</v>
      </c>
      <c r="R59" s="23"/>
      <c r="S59" s="23"/>
      <c r="T59" s="23"/>
      <c r="U59" s="18" t="str">
        <f t="shared" si="223"/>
        <v xml:space="preserve"> </v>
      </c>
      <c r="V59" s="18" t="str">
        <f t="shared" si="298"/>
        <v xml:space="preserve"> </v>
      </c>
      <c r="W59" s="23">
        <v>10800</v>
      </c>
      <c r="X59" s="23">
        <v>3804.9</v>
      </c>
      <c r="Y59" s="23">
        <v>4513.09</v>
      </c>
      <c r="Z59" s="18">
        <f t="shared" si="224"/>
        <v>0.35230555555555554</v>
      </c>
      <c r="AA59" s="18">
        <f t="shared" si="128"/>
        <v>0.8430809046573412</v>
      </c>
      <c r="AB59" s="23">
        <v>120000</v>
      </c>
      <c r="AC59" s="23">
        <v>42013.2</v>
      </c>
      <c r="AD59" s="23">
        <v>93086.99</v>
      </c>
      <c r="AE59" s="18">
        <f t="shared" si="225"/>
        <v>0.35010999999999998</v>
      </c>
      <c r="AF59" s="18">
        <f t="shared" si="129"/>
        <v>0.45133267280422318</v>
      </c>
      <c r="AG59" s="23">
        <v>685000</v>
      </c>
      <c r="AH59" s="23">
        <v>66899.64</v>
      </c>
      <c r="AI59" s="23">
        <v>129556.77</v>
      </c>
      <c r="AJ59" s="18">
        <f t="shared" si="226"/>
        <v>9.7663708029197077E-2</v>
      </c>
      <c r="AK59" s="18">
        <f t="shared" si="130"/>
        <v>0.51637316984670112</v>
      </c>
      <c r="AL59" s="23">
        <v>22000</v>
      </c>
      <c r="AM59" s="23">
        <v>13600</v>
      </c>
      <c r="AN59" s="23">
        <v>6800</v>
      </c>
      <c r="AO59" s="18">
        <f t="shared" si="274"/>
        <v>0.61818181818181817</v>
      </c>
      <c r="AP59" s="18">
        <f t="shared" si="131"/>
        <v>2</v>
      </c>
      <c r="AQ59" s="6">
        <f t="shared" si="292"/>
        <v>346711</v>
      </c>
      <c r="AR59" s="6">
        <f t="shared" si="299"/>
        <v>197892.11</v>
      </c>
      <c r="AS59" s="6">
        <f t="shared" si="293"/>
        <v>173227.48</v>
      </c>
      <c r="AT59" s="18">
        <f t="shared" si="227"/>
        <v>0.57076963234509426</v>
      </c>
      <c r="AU59" s="18">
        <f t="shared" si="132"/>
        <v>1.1423828944460774</v>
      </c>
      <c r="AV59" s="23"/>
      <c r="AW59" s="23"/>
      <c r="AX59" s="23"/>
      <c r="AY59" s="18" t="str">
        <f t="shared" si="228"/>
        <v xml:space="preserve"> </v>
      </c>
      <c r="AZ59" s="18" t="str">
        <f t="shared" si="133"/>
        <v xml:space="preserve"> </v>
      </c>
      <c r="BA59" s="23">
        <v>10</v>
      </c>
      <c r="BB59" s="23">
        <v>0.33</v>
      </c>
      <c r="BC59" s="23"/>
      <c r="BD59" s="18">
        <f t="shared" si="294"/>
        <v>3.3000000000000002E-2</v>
      </c>
      <c r="BE59" s="18" t="str">
        <f t="shared" si="295"/>
        <v xml:space="preserve"> </v>
      </c>
      <c r="BF59" s="23">
        <v>290000</v>
      </c>
      <c r="BG59" s="23">
        <v>197891.78</v>
      </c>
      <c r="BH59" s="23">
        <v>173227.48</v>
      </c>
      <c r="BI59" s="18">
        <f t="shared" si="229"/>
        <v>0.68238544827586212</v>
      </c>
      <c r="BJ59" s="18">
        <f t="shared" si="136"/>
        <v>1.1423809894365489</v>
      </c>
      <c r="BK59" s="23"/>
      <c r="BL59" s="23"/>
      <c r="BM59" s="23"/>
      <c r="BN59" s="18" t="str">
        <f t="shared" si="250"/>
        <v xml:space="preserve"> </v>
      </c>
      <c r="BO59" s="18" t="str">
        <f t="shared" si="137"/>
        <v xml:space="preserve"> </v>
      </c>
      <c r="BP59" s="23"/>
      <c r="BQ59" s="23"/>
      <c r="BR59" s="23"/>
      <c r="BS59" s="18" t="str">
        <f t="shared" si="230"/>
        <v xml:space="preserve"> </v>
      </c>
      <c r="BT59" s="18" t="str">
        <f t="shared" si="170"/>
        <v xml:space="preserve"> </v>
      </c>
      <c r="BU59" s="23"/>
      <c r="BV59" s="23"/>
      <c r="BW59" s="23"/>
      <c r="BX59" s="18" t="str">
        <f t="shared" si="231"/>
        <v xml:space="preserve"> </v>
      </c>
      <c r="BY59" s="18" t="str">
        <f t="shared" si="139"/>
        <v xml:space="preserve"> </v>
      </c>
      <c r="BZ59" s="23"/>
      <c r="CA59" s="23"/>
      <c r="CB59" s="23"/>
      <c r="CC59" s="18" t="str">
        <f t="shared" si="272"/>
        <v xml:space="preserve"> </v>
      </c>
      <c r="CD59" s="18" t="str">
        <f t="shared" si="140"/>
        <v xml:space="preserve"> </v>
      </c>
      <c r="CE59" s="17">
        <f t="shared" si="296"/>
        <v>0</v>
      </c>
      <c r="CF59" s="17">
        <f t="shared" si="297"/>
        <v>0</v>
      </c>
      <c r="CG59" s="17">
        <f t="shared" si="297"/>
        <v>0</v>
      </c>
      <c r="CH59" s="24" t="str">
        <f t="shared" si="141"/>
        <v xml:space="preserve"> </v>
      </c>
      <c r="CI59" s="18" t="str">
        <f t="shared" si="158"/>
        <v xml:space="preserve"> </v>
      </c>
      <c r="CJ59" s="23"/>
      <c r="CK59" s="23"/>
      <c r="CL59" s="23"/>
      <c r="CM59" s="18" t="str">
        <f t="shared" si="142"/>
        <v xml:space="preserve"> </v>
      </c>
      <c r="CN59" s="18" t="str">
        <f t="shared" si="143"/>
        <v xml:space="preserve"> </v>
      </c>
      <c r="CO59" s="23"/>
      <c r="CP59" s="23"/>
      <c r="CQ59" s="23"/>
      <c r="CR59" s="18" t="str">
        <f t="shared" si="144"/>
        <v xml:space="preserve"> </v>
      </c>
      <c r="CS59" s="18" t="str">
        <f t="shared" si="145"/>
        <v xml:space="preserve"> </v>
      </c>
      <c r="CT59" s="23"/>
      <c r="CU59" s="23"/>
      <c r="CV59" s="23"/>
      <c r="CW59" s="18" t="str">
        <f t="shared" si="146"/>
        <v xml:space="preserve"> </v>
      </c>
      <c r="CX59" s="18" t="str">
        <f t="shared" si="147"/>
        <v xml:space="preserve"> </v>
      </c>
      <c r="CY59" s="23"/>
      <c r="CZ59" s="23"/>
      <c r="DA59" s="23"/>
      <c r="DB59" s="18" t="str">
        <f t="shared" si="232"/>
        <v xml:space="preserve"> </v>
      </c>
      <c r="DC59" s="18" t="str">
        <f t="shared" si="148"/>
        <v xml:space="preserve"> </v>
      </c>
      <c r="DD59" s="23"/>
      <c r="DE59" s="23"/>
      <c r="DF59" s="23"/>
      <c r="DG59" s="18" t="str">
        <f t="shared" si="233"/>
        <v xml:space="preserve"> </v>
      </c>
      <c r="DH59" s="18" t="str">
        <f t="shared" si="149"/>
        <v xml:space="preserve"> </v>
      </c>
      <c r="DI59" s="23"/>
      <c r="DJ59" s="23"/>
      <c r="DK59" s="18" t="str">
        <f t="shared" si="150"/>
        <v xml:space="preserve"> </v>
      </c>
      <c r="DL59" s="23"/>
      <c r="DM59" s="23"/>
      <c r="DN59" s="23"/>
      <c r="DO59" s="18" t="str">
        <f t="shared" si="235"/>
        <v xml:space="preserve"> </v>
      </c>
      <c r="DP59" s="18" t="str">
        <f t="shared" si="286"/>
        <v xml:space="preserve"> </v>
      </c>
      <c r="DQ59" s="23">
        <v>56701</v>
      </c>
      <c r="DR59" s="23"/>
      <c r="DS59" s="23"/>
      <c r="DT59" s="18" t="str">
        <f t="shared" ref="DT59:DT61" si="301">IF(DR59&lt;=0," ",IF(DQ59&lt;=0," ",IF(DR59/DQ59*100&gt;200,"СВ.200",DR59/DQ59)))</f>
        <v xml:space="preserve"> </v>
      </c>
      <c r="DU59" s="18" t="str">
        <f t="shared" ref="DU59:DU61" si="302">IF(DR59=0," ",IF(DR59/DS59*100&gt;200,"св.200",DR59/DS59))</f>
        <v xml:space="preserve"> </v>
      </c>
    </row>
    <row r="60" spans="1:125" s="39" customFormat="1" ht="15.75" customHeight="1" outlineLevel="1" x14ac:dyDescent="0.25">
      <c r="A60" s="11">
        <f t="shared" si="300"/>
        <v>47</v>
      </c>
      <c r="B60" s="5" t="s">
        <v>24</v>
      </c>
      <c r="C60" s="17">
        <f t="shared" si="287"/>
        <v>933086.88</v>
      </c>
      <c r="D60" s="17">
        <f t="shared" si="288"/>
        <v>224976.32</v>
      </c>
      <c r="E60" s="17">
        <f t="shared" si="288"/>
        <v>70415.679999999993</v>
      </c>
      <c r="F60" s="18">
        <f t="shared" si="220"/>
        <v>0.241109723887662</v>
      </c>
      <c r="G60" s="18" t="str">
        <f t="shared" si="123"/>
        <v>св.200</v>
      </c>
      <c r="H60" s="10">
        <f t="shared" si="289"/>
        <v>506000</v>
      </c>
      <c r="I60" s="14">
        <f t="shared" si="289"/>
        <v>217947.32</v>
      </c>
      <c r="J60" s="10">
        <f t="shared" si="289"/>
        <v>63386.68</v>
      </c>
      <c r="K60" s="18">
        <f t="shared" si="221"/>
        <v>0.43072592885375494</v>
      </c>
      <c r="L60" s="18" t="str">
        <f t="shared" si="125"/>
        <v>св.200</v>
      </c>
      <c r="M60" s="23">
        <v>100000</v>
      </c>
      <c r="N60" s="23">
        <v>54254.22</v>
      </c>
      <c r="O60" s="23">
        <v>51186.67</v>
      </c>
      <c r="P60" s="18">
        <f t="shared" si="222"/>
        <v>0.54254219999999997</v>
      </c>
      <c r="Q60" s="18">
        <f t="shared" si="126"/>
        <v>1.0599286884651806</v>
      </c>
      <c r="R60" s="23"/>
      <c r="S60" s="23"/>
      <c r="T60" s="23"/>
      <c r="U60" s="18" t="str">
        <f t="shared" si="223"/>
        <v xml:space="preserve"> </v>
      </c>
      <c r="V60" s="18" t="str">
        <f t="shared" si="298"/>
        <v xml:space="preserve"> </v>
      </c>
      <c r="W60" s="23"/>
      <c r="X60" s="23"/>
      <c r="Y60" s="23"/>
      <c r="Z60" s="18" t="str">
        <f t="shared" ref="Z60:Z62" si="303">IF(X60&lt;=0," ",IF(W60&lt;=0," ",IF(X60/W60*100&gt;200,"СВ.200",X60/W60)))</f>
        <v xml:space="preserve"> </v>
      </c>
      <c r="AA60" s="18" t="str">
        <f t="shared" ref="AA60:AA62" si="304">IF(Y60=0," ",IF(X60/Y60*100&gt;200,"св.200",X60/Y60))</f>
        <v xml:space="preserve"> </v>
      </c>
      <c r="AB60" s="23">
        <v>100000</v>
      </c>
      <c r="AC60" s="23">
        <v>-15313.09</v>
      </c>
      <c r="AD60" s="23">
        <v>4765.18</v>
      </c>
      <c r="AE60" s="18" t="str">
        <f t="shared" si="225"/>
        <v xml:space="preserve"> </v>
      </c>
      <c r="AF60" s="18">
        <f t="shared" si="129"/>
        <v>-3.213538628131571</v>
      </c>
      <c r="AG60" s="23">
        <v>300000</v>
      </c>
      <c r="AH60" s="23">
        <v>177956.19</v>
      </c>
      <c r="AI60" s="23">
        <v>4934.83</v>
      </c>
      <c r="AJ60" s="18">
        <f t="shared" si="226"/>
        <v>0.59318729999999997</v>
      </c>
      <c r="AK60" s="18" t="str">
        <f t="shared" si="130"/>
        <v>св.200</v>
      </c>
      <c r="AL60" s="23">
        <v>6000</v>
      </c>
      <c r="AM60" s="23">
        <v>1050</v>
      </c>
      <c r="AN60" s="23">
        <v>2500</v>
      </c>
      <c r="AO60" s="18">
        <f t="shared" si="274"/>
        <v>0.17499999999999999</v>
      </c>
      <c r="AP60" s="18">
        <f t="shared" si="131"/>
        <v>0.42</v>
      </c>
      <c r="AQ60" s="6">
        <f t="shared" si="292"/>
        <v>427086.88</v>
      </c>
      <c r="AR60" s="6">
        <f t="shared" si="299"/>
        <v>7029</v>
      </c>
      <c r="AS60" s="6">
        <f t="shared" si="293"/>
        <v>7029</v>
      </c>
      <c r="AT60" s="18">
        <f t="shared" si="227"/>
        <v>1.6458009667728497E-2</v>
      </c>
      <c r="AU60" s="18">
        <f t="shared" si="132"/>
        <v>1</v>
      </c>
      <c r="AV60" s="23"/>
      <c r="AW60" s="23"/>
      <c r="AX60" s="23"/>
      <c r="AY60" s="18" t="str">
        <f t="shared" si="228"/>
        <v xml:space="preserve"> </v>
      </c>
      <c r="AZ60" s="18" t="str">
        <f t="shared" si="133"/>
        <v xml:space="preserve"> </v>
      </c>
      <c r="BA60" s="23"/>
      <c r="BB60" s="23"/>
      <c r="BC60" s="23"/>
      <c r="BD60" s="18" t="str">
        <f t="shared" si="294"/>
        <v xml:space="preserve"> </v>
      </c>
      <c r="BE60" s="18" t="str">
        <f t="shared" si="295"/>
        <v xml:space="preserve"> </v>
      </c>
      <c r="BF60" s="23">
        <v>30934.57</v>
      </c>
      <c r="BG60" s="23">
        <v>7029</v>
      </c>
      <c r="BH60" s="23">
        <v>7146.15</v>
      </c>
      <c r="BI60" s="18">
        <f t="shared" si="229"/>
        <v>0.227221519484512</v>
      </c>
      <c r="BJ60" s="18">
        <f t="shared" si="136"/>
        <v>0.98360655737704927</v>
      </c>
      <c r="BK60" s="23"/>
      <c r="BL60" s="23"/>
      <c r="BM60" s="23"/>
      <c r="BN60" s="18" t="str">
        <f t="shared" si="250"/>
        <v xml:space="preserve"> </v>
      </c>
      <c r="BO60" s="18" t="str">
        <f t="shared" si="137"/>
        <v xml:space="preserve"> </v>
      </c>
      <c r="BP60" s="23"/>
      <c r="BQ60" s="23"/>
      <c r="BR60" s="23"/>
      <c r="BS60" s="18" t="str">
        <f t="shared" si="230"/>
        <v xml:space="preserve"> </v>
      </c>
      <c r="BT60" s="18" t="str">
        <f t="shared" si="170"/>
        <v xml:space="preserve"> </v>
      </c>
      <c r="BU60" s="23"/>
      <c r="BV60" s="23"/>
      <c r="BW60" s="23"/>
      <c r="BX60" s="18" t="str">
        <f t="shared" si="231"/>
        <v xml:space="preserve"> </v>
      </c>
      <c r="BY60" s="18" t="str">
        <f t="shared" si="139"/>
        <v xml:space="preserve"> </v>
      </c>
      <c r="BZ60" s="23">
        <v>300000</v>
      </c>
      <c r="CA60" s="23"/>
      <c r="CB60" s="23"/>
      <c r="CC60" s="18" t="str">
        <f t="shared" si="272"/>
        <v xml:space="preserve"> </v>
      </c>
      <c r="CD60" s="18" t="str">
        <f t="shared" si="140"/>
        <v xml:space="preserve"> </v>
      </c>
      <c r="CE60" s="17">
        <f t="shared" si="296"/>
        <v>0</v>
      </c>
      <c r="CF60" s="17">
        <f t="shared" si="297"/>
        <v>0</v>
      </c>
      <c r="CG60" s="17">
        <f t="shared" si="297"/>
        <v>0</v>
      </c>
      <c r="CH60" s="24" t="str">
        <f t="shared" si="141"/>
        <v xml:space="preserve"> </v>
      </c>
      <c r="CI60" s="18" t="str">
        <f t="shared" si="158"/>
        <v xml:space="preserve"> </v>
      </c>
      <c r="CJ60" s="23"/>
      <c r="CK60" s="23"/>
      <c r="CL60" s="23"/>
      <c r="CM60" s="18" t="str">
        <f t="shared" si="142"/>
        <v xml:space="preserve"> </v>
      </c>
      <c r="CN60" s="18" t="str">
        <f t="shared" si="143"/>
        <v xml:space="preserve"> </v>
      </c>
      <c r="CO60" s="23"/>
      <c r="CP60" s="23"/>
      <c r="CQ60" s="23"/>
      <c r="CR60" s="18" t="str">
        <f t="shared" si="144"/>
        <v xml:space="preserve"> </v>
      </c>
      <c r="CS60" s="18" t="str">
        <f t="shared" si="145"/>
        <v xml:space="preserve"> </v>
      </c>
      <c r="CT60" s="23"/>
      <c r="CU60" s="23"/>
      <c r="CV60" s="23"/>
      <c r="CW60" s="18" t="str">
        <f t="shared" si="146"/>
        <v xml:space="preserve"> </v>
      </c>
      <c r="CX60" s="18" t="str">
        <f t="shared" si="147"/>
        <v xml:space="preserve"> </v>
      </c>
      <c r="CY60" s="23"/>
      <c r="CZ60" s="23"/>
      <c r="DA60" s="23"/>
      <c r="DB60" s="18" t="str">
        <f t="shared" si="232"/>
        <v xml:space="preserve"> </v>
      </c>
      <c r="DC60" s="18" t="str">
        <f t="shared" si="148"/>
        <v xml:space="preserve"> </v>
      </c>
      <c r="DD60" s="23"/>
      <c r="DE60" s="23"/>
      <c r="DF60" s="23"/>
      <c r="DG60" s="18" t="str">
        <f t="shared" si="233"/>
        <v xml:space="preserve"> </v>
      </c>
      <c r="DH60" s="18" t="str">
        <f t="shared" si="149"/>
        <v xml:space="preserve"> </v>
      </c>
      <c r="DI60" s="23"/>
      <c r="DJ60" s="23">
        <v>-117.15</v>
      </c>
      <c r="DK60" s="18">
        <f t="shared" si="150"/>
        <v>0</v>
      </c>
      <c r="DL60" s="23"/>
      <c r="DM60" s="23"/>
      <c r="DN60" s="23"/>
      <c r="DO60" s="18" t="str">
        <f t="shared" si="235"/>
        <v xml:space="preserve"> </v>
      </c>
      <c r="DP60" s="18" t="str">
        <f t="shared" si="286"/>
        <v xml:space="preserve"> </v>
      </c>
      <c r="DQ60" s="23">
        <v>96152.31</v>
      </c>
      <c r="DR60" s="23"/>
      <c r="DS60" s="23"/>
      <c r="DT60" s="18" t="str">
        <f t="shared" si="301"/>
        <v xml:space="preserve"> </v>
      </c>
      <c r="DU60" s="18" t="str">
        <f t="shared" si="302"/>
        <v xml:space="preserve"> </v>
      </c>
    </row>
    <row r="61" spans="1:125" s="39" customFormat="1" ht="15.75" customHeight="1" outlineLevel="1" x14ac:dyDescent="0.25">
      <c r="A61" s="11">
        <f t="shared" si="300"/>
        <v>48</v>
      </c>
      <c r="B61" s="5" t="s">
        <v>77</v>
      </c>
      <c r="C61" s="17">
        <f t="shared" si="287"/>
        <v>5377050.4800000004</v>
      </c>
      <c r="D61" s="17">
        <f t="shared" si="288"/>
        <v>1457805.34</v>
      </c>
      <c r="E61" s="17">
        <f t="shared" si="288"/>
        <v>3577825.91</v>
      </c>
      <c r="F61" s="18">
        <f t="shared" si="220"/>
        <v>0.27111617148143269</v>
      </c>
      <c r="G61" s="18">
        <f t="shared" si="123"/>
        <v>0.40745563833205067</v>
      </c>
      <c r="H61" s="10">
        <f t="shared" si="289"/>
        <v>4126362.18</v>
      </c>
      <c r="I61" s="14">
        <f t="shared" si="289"/>
        <v>955078.4800000001</v>
      </c>
      <c r="J61" s="10">
        <f t="shared" si="289"/>
        <v>3358800.31</v>
      </c>
      <c r="K61" s="18">
        <f t="shared" si="221"/>
        <v>0.23145774373106534</v>
      </c>
      <c r="L61" s="18">
        <f t="shared" si="125"/>
        <v>0.28435107533975429</v>
      </c>
      <c r="M61" s="23">
        <v>655050</v>
      </c>
      <c r="N61" s="23">
        <v>328047.84000000003</v>
      </c>
      <c r="O61" s="23">
        <v>252960.88</v>
      </c>
      <c r="P61" s="18">
        <f t="shared" si="222"/>
        <v>0.50079816807877264</v>
      </c>
      <c r="Q61" s="18">
        <f t="shared" si="126"/>
        <v>1.2968323007098963</v>
      </c>
      <c r="R61" s="23"/>
      <c r="S61" s="23"/>
      <c r="T61" s="23"/>
      <c r="U61" s="18" t="str">
        <f t="shared" si="223"/>
        <v xml:space="preserve"> </v>
      </c>
      <c r="V61" s="18" t="str">
        <f t="shared" si="298"/>
        <v xml:space="preserve"> </v>
      </c>
      <c r="W61" s="23">
        <v>81000</v>
      </c>
      <c r="X61" s="23">
        <v>22860.11</v>
      </c>
      <c r="Y61" s="23">
        <v>56386.25</v>
      </c>
      <c r="Z61" s="18">
        <f t="shared" si="303"/>
        <v>0.28222358024691357</v>
      </c>
      <c r="AA61" s="18">
        <f t="shared" si="304"/>
        <v>0.40541993837150014</v>
      </c>
      <c r="AB61" s="23">
        <v>570000</v>
      </c>
      <c r="AC61" s="23">
        <v>24968.37</v>
      </c>
      <c r="AD61" s="23">
        <v>120885.21</v>
      </c>
      <c r="AE61" s="18">
        <f t="shared" si="225"/>
        <v>4.3804157894736843E-2</v>
      </c>
      <c r="AF61" s="18">
        <f t="shared" si="129"/>
        <v>0.20654611097585882</v>
      </c>
      <c r="AG61" s="23">
        <v>2799500</v>
      </c>
      <c r="AH61" s="23">
        <v>572782.16</v>
      </c>
      <c r="AI61" s="23">
        <v>2923947.97</v>
      </c>
      <c r="AJ61" s="18">
        <f t="shared" si="226"/>
        <v>0.20460159314163245</v>
      </c>
      <c r="AK61" s="18">
        <f t="shared" si="130"/>
        <v>0.19589341735106183</v>
      </c>
      <c r="AL61" s="23">
        <v>20812.18</v>
      </c>
      <c r="AM61" s="23">
        <v>6420</v>
      </c>
      <c r="AN61" s="23">
        <v>4620</v>
      </c>
      <c r="AO61" s="18">
        <f t="shared" si="274"/>
        <v>0.30847321135988637</v>
      </c>
      <c r="AP61" s="18">
        <f t="shared" si="131"/>
        <v>1.3896103896103895</v>
      </c>
      <c r="AQ61" s="6">
        <f>AV61+BA61+BF61+BK61+BP61+BU61+BZ61+CE61+CY61+DD61+DL61+CT61+DQ61</f>
        <v>1250688.3</v>
      </c>
      <c r="AR61" s="6">
        <f>AW61+BB61+BG61+BL61+BQ61+BV61+CA61+CF61+CZ61+DE61+DM61+CU61+DI61+DR61</f>
        <v>502726.86000000004</v>
      </c>
      <c r="AS61" s="6">
        <f>AX61+BC61+BH61+BM61+BR61+BW61+CB61+CG61+DA61+DF61+DN61+CV61+DJ61+DS61+577.41</f>
        <v>219025.6</v>
      </c>
      <c r="AT61" s="18">
        <f t="shared" si="227"/>
        <v>0.40196015266153845</v>
      </c>
      <c r="AU61" s="18" t="str">
        <f t="shared" si="132"/>
        <v>св.200</v>
      </c>
      <c r="AV61" s="23"/>
      <c r="AW61" s="23"/>
      <c r="AX61" s="23"/>
      <c r="AY61" s="18" t="str">
        <f t="shared" si="228"/>
        <v xml:space="preserve"> </v>
      </c>
      <c r="AZ61" s="18" t="str">
        <f t="shared" si="133"/>
        <v xml:space="preserve"> </v>
      </c>
      <c r="BA61" s="23">
        <v>76200</v>
      </c>
      <c r="BB61" s="23">
        <v>21156.54</v>
      </c>
      <c r="BC61" s="23">
        <v>30926.76</v>
      </c>
      <c r="BD61" s="18">
        <f t="shared" si="134"/>
        <v>0.27764488188976377</v>
      </c>
      <c r="BE61" s="18">
        <f t="shared" si="135"/>
        <v>0.68408523880290084</v>
      </c>
      <c r="BF61" s="23"/>
      <c r="BG61" s="23"/>
      <c r="BH61" s="23"/>
      <c r="BI61" s="18" t="str">
        <f t="shared" si="229"/>
        <v xml:space="preserve"> </v>
      </c>
      <c r="BJ61" s="18" t="str">
        <f>IF(BG61=0," ",IF(BG61/BH61*100&gt;200,"св.200",BG61/BH61))</f>
        <v xml:space="preserve"> </v>
      </c>
      <c r="BK61" s="23">
        <v>203800</v>
      </c>
      <c r="BL61" s="23">
        <v>86682.5</v>
      </c>
      <c r="BM61" s="23">
        <v>101904</v>
      </c>
      <c r="BN61" s="18">
        <f t="shared" si="250"/>
        <v>0.42533120706575073</v>
      </c>
      <c r="BO61" s="18">
        <f t="shared" si="137"/>
        <v>0.85062902339456747</v>
      </c>
      <c r="BP61" s="23"/>
      <c r="BQ61" s="23"/>
      <c r="BR61" s="23"/>
      <c r="BS61" s="18" t="str">
        <f t="shared" si="230"/>
        <v xml:space="preserve"> </v>
      </c>
      <c r="BT61" s="18" t="str">
        <f t="shared" si="170"/>
        <v xml:space="preserve"> </v>
      </c>
      <c r="BU61" s="23">
        <v>71061.740000000005</v>
      </c>
      <c r="BV61" s="23">
        <v>5061.74</v>
      </c>
      <c r="BW61" s="23">
        <v>18.899999999999999</v>
      </c>
      <c r="BX61" s="18">
        <f t="shared" si="231"/>
        <v>7.1230172523217131E-2</v>
      </c>
      <c r="BY61" s="18" t="str">
        <f t="shared" si="139"/>
        <v>св.200</v>
      </c>
      <c r="BZ61" s="23">
        <v>385700</v>
      </c>
      <c r="CA61" s="23">
        <v>385700</v>
      </c>
      <c r="CB61" s="23"/>
      <c r="CC61" s="18">
        <f t="shared" si="272"/>
        <v>1</v>
      </c>
      <c r="CD61" s="18" t="str">
        <f t="shared" si="140"/>
        <v xml:space="preserve"> </v>
      </c>
      <c r="CE61" s="17">
        <f t="shared" si="296"/>
        <v>333800.48</v>
      </c>
      <c r="CF61" s="17">
        <f t="shared" si="297"/>
        <v>0</v>
      </c>
      <c r="CG61" s="17">
        <f t="shared" si="297"/>
        <v>85598.53</v>
      </c>
      <c r="CH61" s="24" t="str">
        <f t="shared" si="141"/>
        <v xml:space="preserve"> </v>
      </c>
      <c r="CI61" s="18">
        <f t="shared" si="158"/>
        <v>0</v>
      </c>
      <c r="CJ61" s="23"/>
      <c r="CK61" s="23"/>
      <c r="CL61" s="23"/>
      <c r="CM61" s="18" t="str">
        <f t="shared" si="142"/>
        <v xml:space="preserve"> </v>
      </c>
      <c r="CN61" s="18" t="str">
        <f t="shared" si="143"/>
        <v xml:space="preserve"> </v>
      </c>
      <c r="CO61" s="23">
        <v>333800.48</v>
      </c>
      <c r="CP61" s="23"/>
      <c r="CQ61" s="23">
        <v>85598.53</v>
      </c>
      <c r="CR61" s="18" t="str">
        <f t="shared" si="144"/>
        <v xml:space="preserve"> </v>
      </c>
      <c r="CS61" s="18">
        <f t="shared" si="145"/>
        <v>0</v>
      </c>
      <c r="CT61" s="23"/>
      <c r="CU61" s="23"/>
      <c r="CV61" s="23"/>
      <c r="CW61" s="18" t="str">
        <f t="shared" si="146"/>
        <v xml:space="preserve"> </v>
      </c>
      <c r="CX61" s="18" t="str">
        <f t="shared" si="147"/>
        <v xml:space="preserve"> </v>
      </c>
      <c r="CY61" s="23"/>
      <c r="CZ61" s="23"/>
      <c r="DA61" s="23"/>
      <c r="DB61" s="18" t="str">
        <f t="shared" si="232"/>
        <v xml:space="preserve"> </v>
      </c>
      <c r="DC61" s="18" t="str">
        <f t="shared" si="148"/>
        <v xml:space="preserve"> </v>
      </c>
      <c r="DD61" s="23">
        <v>4126.08</v>
      </c>
      <c r="DE61" s="23">
        <v>4126.08</v>
      </c>
      <c r="DF61" s="23"/>
      <c r="DG61" s="18">
        <f t="shared" si="233"/>
        <v>1</v>
      </c>
      <c r="DH61" s="18" t="str">
        <f t="shared" si="149"/>
        <v xml:space="preserve"> </v>
      </c>
      <c r="DI61" s="23"/>
      <c r="DJ61" s="23"/>
      <c r="DK61" s="18" t="str">
        <f t="shared" si="150"/>
        <v xml:space="preserve"> </v>
      </c>
      <c r="DL61" s="23"/>
      <c r="DM61" s="23"/>
      <c r="DN61" s="23"/>
      <c r="DO61" s="18" t="str">
        <f t="shared" si="235"/>
        <v xml:space="preserve"> </v>
      </c>
      <c r="DP61" s="18" t="str">
        <f t="shared" si="286"/>
        <v xml:space="preserve"> </v>
      </c>
      <c r="DQ61" s="23">
        <v>176000</v>
      </c>
      <c r="DR61" s="23"/>
      <c r="DS61" s="23"/>
      <c r="DT61" s="18" t="str">
        <f t="shared" si="301"/>
        <v xml:space="preserve"> </v>
      </c>
      <c r="DU61" s="18" t="str">
        <f t="shared" si="302"/>
        <v xml:space="preserve"> </v>
      </c>
    </row>
    <row r="62" spans="1:125" s="39" customFormat="1" ht="15.75" customHeight="1" outlineLevel="1" x14ac:dyDescent="0.25">
      <c r="A62" s="11">
        <f t="shared" si="300"/>
        <v>49</v>
      </c>
      <c r="B62" s="5" t="s">
        <v>78</v>
      </c>
      <c r="C62" s="17">
        <f t="shared" si="287"/>
        <v>1557646.01</v>
      </c>
      <c r="D62" s="17">
        <f t="shared" si="288"/>
        <v>271276.12</v>
      </c>
      <c r="E62" s="17">
        <f t="shared" si="288"/>
        <v>440358.50000000006</v>
      </c>
      <c r="F62" s="18">
        <f t="shared" si="220"/>
        <v>0.1741577471764589</v>
      </c>
      <c r="G62" s="18">
        <f t="shared" si="123"/>
        <v>0.61603470808443561</v>
      </c>
      <c r="H62" s="10">
        <f t="shared" si="289"/>
        <v>1199300</v>
      </c>
      <c r="I62" s="14">
        <f t="shared" si="289"/>
        <v>227572.93000000002</v>
      </c>
      <c r="J62" s="10">
        <f t="shared" si="289"/>
        <v>422982.26000000007</v>
      </c>
      <c r="K62" s="18">
        <f t="shared" si="221"/>
        <v>0.18975479863253567</v>
      </c>
      <c r="L62" s="18">
        <f t="shared" si="125"/>
        <v>0.53802003422082045</v>
      </c>
      <c r="M62" s="23">
        <v>365300</v>
      </c>
      <c r="N62" s="23">
        <v>159725.34</v>
      </c>
      <c r="O62" s="23">
        <v>146108.98000000001</v>
      </c>
      <c r="P62" s="18">
        <f t="shared" si="222"/>
        <v>0.43724429236244183</v>
      </c>
      <c r="Q62" s="18">
        <f t="shared" si="126"/>
        <v>1.0931931767643577</v>
      </c>
      <c r="R62" s="23"/>
      <c r="S62" s="23"/>
      <c r="T62" s="23"/>
      <c r="U62" s="18" t="str">
        <f t="shared" si="223"/>
        <v xml:space="preserve"> </v>
      </c>
      <c r="V62" s="18" t="str">
        <f t="shared" si="298"/>
        <v xml:space="preserve"> </v>
      </c>
      <c r="W62" s="23">
        <v>9000</v>
      </c>
      <c r="X62" s="23">
        <v>-2234.2800000000002</v>
      </c>
      <c r="Y62" s="23">
        <v>8165.64</v>
      </c>
      <c r="Z62" s="18" t="str">
        <f t="shared" si="303"/>
        <v xml:space="preserve"> </v>
      </c>
      <c r="AA62" s="18">
        <f t="shared" si="304"/>
        <v>-0.27361970402809827</v>
      </c>
      <c r="AB62" s="23">
        <v>240000</v>
      </c>
      <c r="AC62" s="23">
        <v>31932.04</v>
      </c>
      <c r="AD62" s="23">
        <v>20755.95</v>
      </c>
      <c r="AE62" s="18">
        <f t="shared" si="225"/>
        <v>0.13305016666666666</v>
      </c>
      <c r="AF62" s="18">
        <f t="shared" si="129"/>
        <v>1.5384523473991796</v>
      </c>
      <c r="AG62" s="23">
        <v>580000</v>
      </c>
      <c r="AH62" s="23">
        <v>37549.83</v>
      </c>
      <c r="AI62" s="23">
        <v>245951.69</v>
      </c>
      <c r="AJ62" s="18">
        <f t="shared" si="226"/>
        <v>6.4741086206896559E-2</v>
      </c>
      <c r="AK62" s="18">
        <f t="shared" si="130"/>
        <v>0.15267156733096651</v>
      </c>
      <c r="AL62" s="23">
        <v>5000</v>
      </c>
      <c r="AM62" s="23">
        <v>600</v>
      </c>
      <c r="AN62" s="23">
        <v>2000</v>
      </c>
      <c r="AO62" s="18">
        <f t="shared" si="274"/>
        <v>0.12</v>
      </c>
      <c r="AP62" s="18">
        <f t="shared" si="131"/>
        <v>0.3</v>
      </c>
      <c r="AQ62" s="6">
        <f t="shared" si="292"/>
        <v>358346.01</v>
      </c>
      <c r="AR62" s="6">
        <f t="shared" si="299"/>
        <v>43703.189999999995</v>
      </c>
      <c r="AS62" s="6">
        <f t="shared" si="293"/>
        <v>17376.240000000002</v>
      </c>
      <c r="AT62" s="18">
        <f t="shared" si="227"/>
        <v>0.12195807621801061</v>
      </c>
      <c r="AU62" s="18" t="str">
        <f t="shared" si="132"/>
        <v>св.200</v>
      </c>
      <c r="AV62" s="23"/>
      <c r="AW62" s="23"/>
      <c r="AX62" s="23"/>
      <c r="AY62" s="18" t="str">
        <f t="shared" si="228"/>
        <v xml:space="preserve"> </v>
      </c>
      <c r="AZ62" s="18" t="str">
        <f t="shared" si="133"/>
        <v xml:space="preserve"> </v>
      </c>
      <c r="BA62" s="23">
        <v>49758</v>
      </c>
      <c r="BB62" s="23"/>
      <c r="BC62" s="23"/>
      <c r="BD62" s="18" t="str">
        <f t="shared" ref="BD62" si="305">IF(BB62&lt;=0," ",IF(BA62&lt;=0," ",IF(BB62/BA62*100&gt;200,"СВ.200",BB62/BA62)))</f>
        <v xml:space="preserve"> </v>
      </c>
      <c r="BE62" s="18" t="str">
        <f t="shared" ref="BE62" si="306">IF(BC62=0," ",IF(BB62/BC62*100&gt;200,"св.200",BB62/BC62))</f>
        <v xml:space="preserve"> </v>
      </c>
      <c r="BF62" s="23">
        <v>106280.46</v>
      </c>
      <c r="BG62" s="23">
        <v>38405.339999999997</v>
      </c>
      <c r="BH62" s="23">
        <v>17376.240000000002</v>
      </c>
      <c r="BI62" s="18">
        <f t="shared" si="229"/>
        <v>0.36135842844489002</v>
      </c>
      <c r="BJ62" s="18" t="str">
        <f t="shared" si="136"/>
        <v>св.200</v>
      </c>
      <c r="BK62" s="23"/>
      <c r="BL62" s="23"/>
      <c r="BM62" s="23"/>
      <c r="BN62" s="18" t="str">
        <f t="shared" si="250"/>
        <v xml:space="preserve"> </v>
      </c>
      <c r="BO62" s="18" t="str">
        <f t="shared" si="137"/>
        <v xml:space="preserve"> </v>
      </c>
      <c r="BP62" s="23"/>
      <c r="BQ62" s="23"/>
      <c r="BR62" s="23"/>
      <c r="BS62" s="18" t="str">
        <f t="shared" si="230"/>
        <v xml:space="preserve"> </v>
      </c>
      <c r="BT62" s="18" t="str">
        <f t="shared" si="170"/>
        <v xml:space="preserve"> </v>
      </c>
      <c r="BU62" s="23"/>
      <c r="BV62" s="23"/>
      <c r="BW62" s="23"/>
      <c r="BX62" s="18" t="str">
        <f t="shared" si="231"/>
        <v xml:space="preserve"> </v>
      </c>
      <c r="BY62" s="18" t="str">
        <f>IF(BV62=0," ",IF(BV62/BW62*100&gt;200,"св.200",BV62/BW62))</f>
        <v xml:space="preserve"> </v>
      </c>
      <c r="BZ62" s="23">
        <v>197009.7</v>
      </c>
      <c r="CA62" s="23"/>
      <c r="CB62" s="23"/>
      <c r="CC62" s="18" t="str">
        <f t="shared" si="272"/>
        <v xml:space="preserve"> </v>
      </c>
      <c r="CD62" s="18" t="str">
        <f t="shared" si="140"/>
        <v xml:space="preserve"> </v>
      </c>
      <c r="CE62" s="17">
        <f t="shared" si="296"/>
        <v>0</v>
      </c>
      <c r="CF62" s="17">
        <f t="shared" si="297"/>
        <v>0</v>
      </c>
      <c r="CG62" s="17">
        <f t="shared" si="297"/>
        <v>0</v>
      </c>
      <c r="CH62" s="24" t="str">
        <f t="shared" si="141"/>
        <v xml:space="preserve"> </v>
      </c>
      <c r="CI62" s="18" t="str">
        <f t="shared" si="158"/>
        <v xml:space="preserve"> </v>
      </c>
      <c r="CJ62" s="23"/>
      <c r="CK62" s="23"/>
      <c r="CL62" s="23"/>
      <c r="CM62" s="18" t="str">
        <f t="shared" si="142"/>
        <v xml:space="preserve"> </v>
      </c>
      <c r="CN62" s="18" t="str">
        <f t="shared" si="143"/>
        <v xml:space="preserve"> </v>
      </c>
      <c r="CO62" s="23"/>
      <c r="CP62" s="23"/>
      <c r="CQ62" s="23"/>
      <c r="CR62" s="18" t="str">
        <f t="shared" si="144"/>
        <v xml:space="preserve"> </v>
      </c>
      <c r="CS62" s="18" t="str">
        <f t="shared" si="145"/>
        <v xml:space="preserve"> </v>
      </c>
      <c r="CT62" s="23"/>
      <c r="CU62" s="23"/>
      <c r="CV62" s="23"/>
      <c r="CW62" s="18" t="str">
        <f t="shared" si="146"/>
        <v xml:space="preserve"> </v>
      </c>
      <c r="CX62" s="18" t="str">
        <f t="shared" si="147"/>
        <v xml:space="preserve"> </v>
      </c>
      <c r="CY62" s="23"/>
      <c r="CZ62" s="23"/>
      <c r="DA62" s="23"/>
      <c r="DB62" s="18" t="str">
        <f t="shared" si="232"/>
        <v xml:space="preserve"> </v>
      </c>
      <c r="DC62" s="18" t="str">
        <f t="shared" si="148"/>
        <v xml:space="preserve"> </v>
      </c>
      <c r="DD62" s="23">
        <v>5297.85</v>
      </c>
      <c r="DE62" s="23">
        <v>5297.85</v>
      </c>
      <c r="DF62" s="23"/>
      <c r="DG62" s="18">
        <f t="shared" si="233"/>
        <v>1</v>
      </c>
      <c r="DH62" s="18" t="str">
        <f t="shared" si="149"/>
        <v xml:space="preserve"> </v>
      </c>
      <c r="DI62" s="23"/>
      <c r="DJ62" s="23"/>
      <c r="DK62" s="18" t="str">
        <f>IF(DI62=0," ",IF(DI62/DJ62*100&gt;200,"св.200",DI62/DJ62))</f>
        <v xml:space="preserve"> </v>
      </c>
      <c r="DL62" s="23"/>
      <c r="DM62" s="23"/>
      <c r="DN62" s="23"/>
      <c r="DO62" s="18" t="str">
        <f t="shared" si="235"/>
        <v xml:space="preserve"> </v>
      </c>
      <c r="DP62" s="18" t="str">
        <f t="shared" si="286"/>
        <v xml:space="preserve"> </v>
      </c>
      <c r="DQ62" s="23"/>
      <c r="DR62" s="23"/>
      <c r="DS62" s="23"/>
      <c r="DT62" s="18" t="str">
        <f t="shared" si="121"/>
        <v xml:space="preserve"> </v>
      </c>
      <c r="DU62" s="18" t="str">
        <f t="shared" ref="DU62" si="307">IF(DR62=0," ",IF(DR62/DS62*100&gt;200,"св.200",DR62/DS62))</f>
        <v xml:space="preserve"> </v>
      </c>
    </row>
    <row r="63" spans="1:125" s="38" customFormat="1" ht="32.1" customHeight="1" x14ac:dyDescent="0.25">
      <c r="A63" s="12"/>
      <c r="B63" s="4" t="s">
        <v>129</v>
      </c>
      <c r="C63" s="20">
        <f>SUM(C64:C68)</f>
        <v>53885016.900000006</v>
      </c>
      <c r="D63" s="20">
        <f>SUM(D64:D68)</f>
        <v>21415027.870000001</v>
      </c>
      <c r="E63" s="20">
        <f>SUM(E64:E65,E66:E67,E68)</f>
        <v>21338361.359999999</v>
      </c>
      <c r="F63" s="16">
        <f t="shared" si="220"/>
        <v>0.39742082497147735</v>
      </c>
      <c r="G63" s="16">
        <f t="shared" si="123"/>
        <v>1.003592895851118</v>
      </c>
      <c r="H63" s="15">
        <f>SUM(H64:H68)</f>
        <v>49748854.299999997</v>
      </c>
      <c r="I63" s="15">
        <f>SUM(I64:I68)</f>
        <v>20406137.810000002</v>
      </c>
      <c r="J63" s="15">
        <f>SUM(J64:J65,J66:J67,J68)</f>
        <v>20488110.450000003</v>
      </c>
      <c r="K63" s="16">
        <f t="shared" si="221"/>
        <v>0.41018307048731378</v>
      </c>
      <c r="L63" s="16">
        <f t="shared" si="125"/>
        <v>0.99599901415017988</v>
      </c>
      <c r="M63" s="15">
        <f>SUM(M64:M68)</f>
        <v>34914488.899999999</v>
      </c>
      <c r="N63" s="15">
        <f>SUM(N64:N68)</f>
        <v>15908240.139999999</v>
      </c>
      <c r="O63" s="15">
        <f>SUM(O64:O68)</f>
        <v>15696293.180000002</v>
      </c>
      <c r="P63" s="16">
        <f t="shared" si="222"/>
        <v>0.45563434096267119</v>
      </c>
      <c r="Q63" s="16">
        <f t="shared" si="126"/>
        <v>1.013502994469424</v>
      </c>
      <c r="R63" s="15">
        <f>SUM(R64:R68)</f>
        <v>1624770</v>
      </c>
      <c r="S63" s="15">
        <f>SUM(S64:S68)</f>
        <v>879925.09</v>
      </c>
      <c r="T63" s="15">
        <f>SUM(T64:T68)</f>
        <v>731469.97</v>
      </c>
      <c r="U63" s="16">
        <f t="shared" si="223"/>
        <v>0.54156901592225359</v>
      </c>
      <c r="V63" s="16">
        <f t="shared" si="127"/>
        <v>1.2029544972297359</v>
      </c>
      <c r="W63" s="15">
        <f>SUM(W64:W68)</f>
        <v>25642.400000000001</v>
      </c>
      <c r="X63" s="15">
        <f>SUM(X64:X68)</f>
        <v>19176.21</v>
      </c>
      <c r="Y63" s="15">
        <f>SUM(Y64:Y68)</f>
        <v>19603.46</v>
      </c>
      <c r="Z63" s="16">
        <f t="shared" si="224"/>
        <v>0.74783210619910767</v>
      </c>
      <c r="AA63" s="16">
        <f t="shared" si="128"/>
        <v>0.97820537803020491</v>
      </c>
      <c r="AB63" s="15">
        <f>SUM(AB64:AB68)</f>
        <v>2600000</v>
      </c>
      <c r="AC63" s="15">
        <f>SUM(AC64:AC68)</f>
        <v>668156.64</v>
      </c>
      <c r="AD63" s="15">
        <f>SUM(AD64:AD68)</f>
        <v>178906.04</v>
      </c>
      <c r="AE63" s="16">
        <f t="shared" si="225"/>
        <v>0.25698332307692306</v>
      </c>
      <c r="AF63" s="16" t="str">
        <f>IF(AC63&lt;=0," ",IF(AC63/AD63*100&gt;200,"св.200",AC63/AD63))</f>
        <v>св.200</v>
      </c>
      <c r="AG63" s="15">
        <f>SUM(AG64:AG68)</f>
        <v>10565000</v>
      </c>
      <c r="AH63" s="15">
        <f>SUM(AH64:AH68)</f>
        <v>2930639.73</v>
      </c>
      <c r="AI63" s="15">
        <f>SUM(AI64:AI68)</f>
        <v>3861837.8</v>
      </c>
      <c r="AJ63" s="16">
        <f t="shared" si="226"/>
        <v>0.27739136109796497</v>
      </c>
      <c r="AK63" s="16">
        <f t="shared" si="130"/>
        <v>0.75887178120220378</v>
      </c>
      <c r="AL63" s="15">
        <f>SUM(AL64:AL68)</f>
        <v>18953</v>
      </c>
      <c r="AM63" s="15">
        <f>SUM(AM64:AM68)</f>
        <v>0</v>
      </c>
      <c r="AN63" s="15">
        <f>SUM(AN64:AN68)</f>
        <v>0</v>
      </c>
      <c r="AO63" s="16" t="str">
        <f t="shared" si="274"/>
        <v xml:space="preserve"> </v>
      </c>
      <c r="AP63" s="16" t="str">
        <f t="shared" si="131"/>
        <v xml:space="preserve"> </v>
      </c>
      <c r="AQ63" s="8">
        <f>SUM(AQ64:AQ68)</f>
        <v>4136162.5999999996</v>
      </c>
      <c r="AR63" s="8">
        <f>SUM(AR64:AR68)</f>
        <v>1008890.0599999999</v>
      </c>
      <c r="AS63" s="8">
        <f>SUM(AS64:AS65,AS66:AS67,AS68)</f>
        <v>850250.90999999992</v>
      </c>
      <c r="AT63" s="16">
        <f t="shared" si="227"/>
        <v>0.24391934204907709</v>
      </c>
      <c r="AU63" s="16">
        <f t="shared" si="132"/>
        <v>1.1865792181275054</v>
      </c>
      <c r="AV63" s="15">
        <f>SUM(AV64:AV68)</f>
        <v>200000</v>
      </c>
      <c r="AW63" s="15">
        <f>SUM(AW64:AW68)</f>
        <v>43446.67</v>
      </c>
      <c r="AX63" s="15">
        <f>SUM(AX64:AX68)</f>
        <v>125065.88</v>
      </c>
      <c r="AY63" s="16">
        <f t="shared" si="228"/>
        <v>0.21723334999999999</v>
      </c>
      <c r="AZ63" s="16">
        <f t="shared" si="133"/>
        <v>0.34739027143134482</v>
      </c>
      <c r="BA63" s="15">
        <f>SUM(BA64:BA68)</f>
        <v>288611.52</v>
      </c>
      <c r="BB63" s="15">
        <f>SUM(BB64:BB68)</f>
        <v>1244.0899999999999</v>
      </c>
      <c r="BC63" s="15">
        <f>SUM(BC64:BC68)</f>
        <v>70546.720000000001</v>
      </c>
      <c r="BD63" s="16">
        <f t="shared" si="134"/>
        <v>4.3106040950825521E-3</v>
      </c>
      <c r="BE63" s="16">
        <f t="shared" si="135"/>
        <v>1.763498005293513E-2</v>
      </c>
      <c r="BF63" s="15">
        <f>SUM(BF64:BF68)</f>
        <v>684102</v>
      </c>
      <c r="BG63" s="15">
        <f>SUM(BG64:BG68)</f>
        <v>231868.4</v>
      </c>
      <c r="BH63" s="15">
        <f>SUM(BH64:BH68)</f>
        <v>141232.97</v>
      </c>
      <c r="BI63" s="16">
        <f t="shared" si="229"/>
        <v>0.33893834545140927</v>
      </c>
      <c r="BJ63" s="16">
        <f t="shared" si="136"/>
        <v>1.6417441338237098</v>
      </c>
      <c r="BK63" s="15">
        <f>SUM(BK64:BK68)</f>
        <v>0</v>
      </c>
      <c r="BL63" s="15">
        <f>SUM(BL64:BL68)</f>
        <v>0</v>
      </c>
      <c r="BM63" s="15">
        <f>SUM(BM64:BM68)</f>
        <v>0</v>
      </c>
      <c r="BN63" s="16" t="str">
        <f t="shared" si="250"/>
        <v xml:space="preserve"> </v>
      </c>
      <c r="BO63" s="16" t="str">
        <f t="shared" si="137"/>
        <v xml:space="preserve"> </v>
      </c>
      <c r="BP63" s="15">
        <f>SUM(BP64:BP68)</f>
        <v>0</v>
      </c>
      <c r="BQ63" s="15">
        <f>SUM(BQ64:BQ68)</f>
        <v>0</v>
      </c>
      <c r="BR63" s="15">
        <f>SUM(BR64:BR68)</f>
        <v>0</v>
      </c>
      <c r="BS63" s="16" t="str">
        <f t="shared" si="230"/>
        <v xml:space="preserve"> </v>
      </c>
      <c r="BT63" s="16" t="str">
        <f t="shared" si="170"/>
        <v xml:space="preserve"> </v>
      </c>
      <c r="BU63" s="15">
        <f>SUM(BU64:BU68)</f>
        <v>444000</v>
      </c>
      <c r="BV63" s="15">
        <f>SUM(BV64:BV68)</f>
        <v>14397.24</v>
      </c>
      <c r="BW63" s="15">
        <f>SUM(BW64:BW68)</f>
        <v>116455.68000000001</v>
      </c>
      <c r="BX63" s="16">
        <f t="shared" si="231"/>
        <v>3.2426216216216212E-2</v>
      </c>
      <c r="BY63" s="16">
        <f t="shared" si="139"/>
        <v>0.12362849111352919</v>
      </c>
      <c r="BZ63" s="15">
        <f>SUM(BZ64:BZ68)</f>
        <v>2046803</v>
      </c>
      <c r="CA63" s="15">
        <f>SUM(CA64:CA68)</f>
        <v>146803</v>
      </c>
      <c r="CB63" s="15">
        <f>SUM(CB64:CB68)</f>
        <v>0</v>
      </c>
      <c r="CC63" s="16">
        <f t="shared" si="272"/>
        <v>7.1723072518459274E-2</v>
      </c>
      <c r="CD63" s="16" t="str">
        <f t="shared" si="140"/>
        <v xml:space="preserve"> </v>
      </c>
      <c r="CE63" s="20">
        <f>SUM(CE64:CE68)</f>
        <v>251000</v>
      </c>
      <c r="CF63" s="20">
        <f>SUM(CF64:CF68)</f>
        <v>350484.58</v>
      </c>
      <c r="CG63" s="20">
        <f>SUM(CG64:CG68)</f>
        <v>291329.65999999997</v>
      </c>
      <c r="CH63" s="16">
        <f t="shared" si="141"/>
        <v>1.396352908366534</v>
      </c>
      <c r="CI63" s="16">
        <f t="shared" si="158"/>
        <v>1.2030514846994984</v>
      </c>
      <c r="CJ63" s="15">
        <f>SUM(CJ64:CJ68)</f>
        <v>250000</v>
      </c>
      <c r="CK63" s="15">
        <f>SUM(CK64:CK68)</f>
        <v>350484.58</v>
      </c>
      <c r="CL63" s="15">
        <f>SUM(CL64:CL68)</f>
        <v>291329.65999999997</v>
      </c>
      <c r="CM63" s="16">
        <f t="shared" si="142"/>
        <v>1.40193832</v>
      </c>
      <c r="CN63" s="16">
        <f t="shared" si="143"/>
        <v>1.2030514846994984</v>
      </c>
      <c r="CO63" s="15">
        <f>SUM(CO64:CO68)</f>
        <v>1000</v>
      </c>
      <c r="CP63" s="15">
        <f>SUM(CP64:CP68)</f>
        <v>0</v>
      </c>
      <c r="CQ63" s="15">
        <f>SUM(CQ64:CQ68)</f>
        <v>0</v>
      </c>
      <c r="CR63" s="16" t="str">
        <f t="shared" si="144"/>
        <v xml:space="preserve"> </v>
      </c>
      <c r="CS63" s="16" t="str">
        <f t="shared" si="145"/>
        <v xml:space="preserve"> </v>
      </c>
      <c r="CT63" s="15">
        <f>SUM(CT64:CT68)</f>
        <v>0</v>
      </c>
      <c r="CU63" s="15">
        <f>SUM(CU64:CU68)</f>
        <v>0</v>
      </c>
      <c r="CV63" s="15">
        <f>SUM(CV64:CV68)</f>
        <v>0</v>
      </c>
      <c r="CW63" s="30" t="str">
        <f t="shared" si="146"/>
        <v xml:space="preserve"> </v>
      </c>
      <c r="CX63" s="30" t="str">
        <f t="shared" si="147"/>
        <v xml:space="preserve"> </v>
      </c>
      <c r="CY63" s="15">
        <f>SUM(CY64:CY68)</f>
        <v>0</v>
      </c>
      <c r="CZ63" s="15">
        <f>SUM(CZ64:CZ68)</f>
        <v>0</v>
      </c>
      <c r="DA63" s="15">
        <f>SUM(DA64:DA68)</f>
        <v>0</v>
      </c>
      <c r="DB63" s="16" t="str">
        <f t="shared" si="232"/>
        <v xml:space="preserve"> </v>
      </c>
      <c r="DC63" s="16" t="str">
        <f t="shared" si="148"/>
        <v xml:space="preserve"> </v>
      </c>
      <c r="DD63" s="15">
        <f>SUM(DD64:DD68)</f>
        <v>220646.08</v>
      </c>
      <c r="DE63" s="15">
        <f>SUM(DE64:DE68)</f>
        <v>220646.08</v>
      </c>
      <c r="DF63" s="15">
        <f>SUM(DF64:DF68)</f>
        <v>0</v>
      </c>
      <c r="DG63" s="16">
        <f t="shared" si="233"/>
        <v>1</v>
      </c>
      <c r="DH63" s="16" t="str">
        <f t="shared" si="149"/>
        <v xml:space="preserve"> </v>
      </c>
      <c r="DI63" s="15">
        <f>SUM(DI64:DI68)</f>
        <v>0</v>
      </c>
      <c r="DJ63" s="15">
        <f>SUM(DJ64:DJ68)</f>
        <v>0</v>
      </c>
      <c r="DK63" s="16" t="str">
        <f>IF(DI63=0," ",IF(DI63/DJ63*100&gt;200,"св.200",DI63/DJ63))</f>
        <v xml:space="preserve"> </v>
      </c>
      <c r="DL63" s="15">
        <f>SUM(DL64:DL68)</f>
        <v>1000</v>
      </c>
      <c r="DM63" s="15">
        <f>SUM(DM64:DM68)</f>
        <v>0</v>
      </c>
      <c r="DN63" s="15">
        <f>SUM(DN64:DN68)</f>
        <v>16000</v>
      </c>
      <c r="DO63" s="16" t="str">
        <f t="shared" si="235"/>
        <v xml:space="preserve"> </v>
      </c>
      <c r="DP63" s="16">
        <f t="shared" si="151"/>
        <v>0</v>
      </c>
      <c r="DQ63" s="15">
        <f>SUM(DQ64:DQ68)</f>
        <v>0</v>
      </c>
      <c r="DR63" s="15">
        <f>SUM(DR64:DR68)</f>
        <v>0</v>
      </c>
      <c r="DS63" s="15">
        <f>SUM(DS64:DS68)</f>
        <v>0</v>
      </c>
      <c r="DT63" s="16" t="str">
        <f t="shared" si="121"/>
        <v xml:space="preserve"> </v>
      </c>
      <c r="DU63" s="16" t="str">
        <f t="shared" ref="DU63:DU66" si="308">IF(DS63=0," ",IF(DR63/DS63*100&gt;200,"св.200",DR63/DS63))</f>
        <v xml:space="preserve"> </v>
      </c>
    </row>
    <row r="64" spans="1:125" s="39" customFormat="1" ht="17.25" customHeight="1" outlineLevel="1" x14ac:dyDescent="0.25">
      <c r="A64" s="11">
        <v>50</v>
      </c>
      <c r="B64" s="5" t="s">
        <v>60</v>
      </c>
      <c r="C64" s="17">
        <f>H64+AQ64</f>
        <v>35634770</v>
      </c>
      <c r="D64" s="17">
        <f t="shared" ref="D64:E68" si="309">I64+AR64</f>
        <v>15123405.41</v>
      </c>
      <c r="E64" s="17">
        <f t="shared" si="309"/>
        <v>15645255.020000001</v>
      </c>
      <c r="F64" s="18">
        <f t="shared" si="220"/>
        <v>0.42440025317968938</v>
      </c>
      <c r="G64" s="18">
        <f t="shared" si="123"/>
        <v>0.96664486393268123</v>
      </c>
      <c r="H64" s="10">
        <f t="shared" ref="H64:J68" si="310">W64++AG64+M64+AB64+AL64+R64</f>
        <v>35184770</v>
      </c>
      <c r="I64" s="14">
        <f t="shared" si="310"/>
        <v>14729474.16</v>
      </c>
      <c r="J64" s="10">
        <f t="shared" si="310"/>
        <v>15228859.480000002</v>
      </c>
      <c r="K64" s="18">
        <f t="shared" si="221"/>
        <v>0.41863210019562441</v>
      </c>
      <c r="L64" s="18">
        <f t="shared" si="125"/>
        <v>0.96720796323218805</v>
      </c>
      <c r="M64" s="23">
        <v>30000000</v>
      </c>
      <c r="N64" s="23">
        <v>13439696.07</v>
      </c>
      <c r="O64" s="23">
        <v>13616524.060000001</v>
      </c>
      <c r="P64" s="18">
        <f t="shared" si="222"/>
        <v>0.44798986899999999</v>
      </c>
      <c r="Q64" s="18">
        <f t="shared" si="126"/>
        <v>0.98701372029889389</v>
      </c>
      <c r="R64" s="23">
        <v>1624770</v>
      </c>
      <c r="S64" s="23">
        <v>879925.09</v>
      </c>
      <c r="T64" s="23">
        <v>731469.97</v>
      </c>
      <c r="U64" s="18">
        <f t="shared" si="223"/>
        <v>0.54156901592225359</v>
      </c>
      <c r="V64" s="18">
        <f t="shared" si="127"/>
        <v>1.2029544972297359</v>
      </c>
      <c r="W64" s="23"/>
      <c r="X64" s="23"/>
      <c r="Y64" s="23"/>
      <c r="Z64" s="18" t="str">
        <f t="shared" si="224"/>
        <v xml:space="preserve"> </v>
      </c>
      <c r="AA64" s="18" t="str">
        <f t="shared" si="128"/>
        <v xml:space="preserve"> </v>
      </c>
      <c r="AB64" s="23">
        <v>910000</v>
      </c>
      <c r="AC64" s="23">
        <v>77647.399999999994</v>
      </c>
      <c r="AD64" s="23">
        <v>-87962.43</v>
      </c>
      <c r="AE64" s="18">
        <f t="shared" si="225"/>
        <v>8.5326813186813177E-2</v>
      </c>
      <c r="AF64" s="18">
        <f>IF(AC64&lt;=0," ",IF(AC64/AD64*100&gt;200,"св.200",AC64/AD64))</f>
        <v>-0.88273368527904472</v>
      </c>
      <c r="AG64" s="23">
        <v>2650000</v>
      </c>
      <c r="AH64" s="23">
        <v>332205.59999999998</v>
      </c>
      <c r="AI64" s="23">
        <v>968827.88</v>
      </c>
      <c r="AJ64" s="18">
        <f t="shared" si="226"/>
        <v>0.12536060377358491</v>
      </c>
      <c r="AK64" s="18">
        <f t="shared" si="130"/>
        <v>0.34289434362685761</v>
      </c>
      <c r="AL64" s="23"/>
      <c r="AM64" s="23"/>
      <c r="AN64" s="23"/>
      <c r="AO64" s="18" t="str">
        <f t="shared" si="274"/>
        <v xml:space="preserve"> </v>
      </c>
      <c r="AP64" s="18" t="str">
        <f t="shared" si="131"/>
        <v xml:space="preserve"> </v>
      </c>
      <c r="AQ64" s="6">
        <f t="shared" ref="AQ64:AQ68" si="311">AV64+BA64+BF64+BK64+BP64+BU64+BZ64+CE64+CY64+DD64+DL64+CT64+DQ64</f>
        <v>450000</v>
      </c>
      <c r="AR64" s="6">
        <f t="shared" ref="AR64:AR68" si="312">AW64+BB64+BG64+BL64+BQ64+BV64+CA64+CF64+CZ64+DE64+DM64+CU64+DI64+DR64</f>
        <v>393931.25</v>
      </c>
      <c r="AS64" s="6">
        <f t="shared" ref="AS64:AS68" si="313">AX64+BC64+BH64+BM64+BR64+BW64+CB64+CG64+DA64+DF64+DN64+CV64+DJ64+DS64</f>
        <v>416395.54</v>
      </c>
      <c r="AT64" s="18">
        <f t="shared" si="227"/>
        <v>0.87540277777777775</v>
      </c>
      <c r="AU64" s="18">
        <f t="shared" si="132"/>
        <v>0.94605059890891252</v>
      </c>
      <c r="AV64" s="23">
        <v>200000</v>
      </c>
      <c r="AW64" s="23">
        <v>43446.67</v>
      </c>
      <c r="AX64" s="23">
        <v>125065.88</v>
      </c>
      <c r="AY64" s="18">
        <f t="shared" si="228"/>
        <v>0.21723334999999999</v>
      </c>
      <c r="AZ64" s="18">
        <f t="shared" si="133"/>
        <v>0.34739027143134482</v>
      </c>
      <c r="BA64" s="23"/>
      <c r="BB64" s="23"/>
      <c r="BC64" s="23"/>
      <c r="BD64" s="18" t="str">
        <f t="shared" si="134"/>
        <v xml:space="preserve"> </v>
      </c>
      <c r="BE64" s="18" t="str">
        <f t="shared" si="135"/>
        <v xml:space="preserve"> </v>
      </c>
      <c r="BF64" s="23"/>
      <c r="BG64" s="23"/>
      <c r="BH64" s="23"/>
      <c r="BI64" s="18" t="str">
        <f t="shared" si="229"/>
        <v xml:space="preserve"> </v>
      </c>
      <c r="BJ64" s="18" t="str">
        <f t="shared" si="136"/>
        <v xml:space="preserve"> </v>
      </c>
      <c r="BK64" s="23"/>
      <c r="BL64" s="23"/>
      <c r="BM64" s="23"/>
      <c r="BN64" s="18"/>
      <c r="BO64" s="18" t="str">
        <f t="shared" si="137"/>
        <v xml:space="preserve"> </v>
      </c>
      <c r="BP64" s="23"/>
      <c r="BQ64" s="23"/>
      <c r="BR64" s="23"/>
      <c r="BS64" s="18" t="str">
        <f t="shared" si="230"/>
        <v xml:space="preserve"> </v>
      </c>
      <c r="BT64" s="18" t="str">
        <f t="shared" si="170"/>
        <v xml:space="preserve"> </v>
      </c>
      <c r="BU64" s="23"/>
      <c r="BV64" s="23"/>
      <c r="BW64" s="23"/>
      <c r="BX64" s="18" t="str">
        <f>IF(BV65&lt;=0," ",IF(BU65&lt;=0," ",IF(BV65/BU65*100&gt;200,"СВ.200",BV65/BU65)))</f>
        <v xml:space="preserve"> </v>
      </c>
      <c r="BY64" s="18" t="str">
        <f t="shared" si="139"/>
        <v xml:space="preserve"> </v>
      </c>
      <c r="BZ64" s="23"/>
      <c r="CA64" s="23"/>
      <c r="CB64" s="23"/>
      <c r="CC64" s="18" t="str">
        <f t="shared" si="272"/>
        <v xml:space="preserve"> </v>
      </c>
      <c r="CD64" s="18" t="str">
        <f t="shared" si="140"/>
        <v xml:space="preserve"> </v>
      </c>
      <c r="CE64" s="17">
        <f t="shared" ref="CE64:CE68" si="314">CJ64+CO64</f>
        <v>250000</v>
      </c>
      <c r="CF64" s="17">
        <f t="shared" ref="CF64:CG68" si="315">CK64+CP64</f>
        <v>350484.58</v>
      </c>
      <c r="CG64" s="17">
        <f t="shared" si="315"/>
        <v>291329.65999999997</v>
      </c>
      <c r="CH64" s="18">
        <f t="shared" si="141"/>
        <v>1.40193832</v>
      </c>
      <c r="CI64" s="18">
        <f t="shared" si="158"/>
        <v>1.2030514846994984</v>
      </c>
      <c r="CJ64" s="23">
        <v>250000</v>
      </c>
      <c r="CK64" s="23">
        <v>350484.58</v>
      </c>
      <c r="CL64" s="23">
        <v>291329.65999999997</v>
      </c>
      <c r="CM64" s="18">
        <f t="shared" si="142"/>
        <v>1.40193832</v>
      </c>
      <c r="CN64" s="18">
        <f t="shared" si="143"/>
        <v>1.2030514846994984</v>
      </c>
      <c r="CO64" s="23"/>
      <c r="CP64" s="23"/>
      <c r="CQ64" s="23"/>
      <c r="CR64" s="18" t="str">
        <f>IF(CP64&lt;=0," ",IF(CO64&lt;=0," ",IF(CP64/CO64*100&gt;200,"СВ.200",CP64/CO64)))</f>
        <v xml:space="preserve"> </v>
      </c>
      <c r="CS64" s="18" t="str">
        <f>IF(CQ64=0," ",IF(CP64/CQ64*100&gt;200,"св.200",CP64/CQ64))</f>
        <v xml:space="preserve"> </v>
      </c>
      <c r="CT64" s="23"/>
      <c r="CU64" s="23"/>
      <c r="CV64" s="23"/>
      <c r="CW64" s="18" t="str">
        <f t="shared" si="146"/>
        <v xml:space="preserve"> </v>
      </c>
      <c r="CX64" s="18" t="str">
        <f t="shared" si="147"/>
        <v xml:space="preserve"> </v>
      </c>
      <c r="CY64" s="23"/>
      <c r="CZ64" s="23"/>
      <c r="DA64" s="23"/>
      <c r="DB64" s="18" t="str">
        <f t="shared" si="232"/>
        <v xml:space="preserve"> </v>
      </c>
      <c r="DC64" s="18" t="str">
        <f t="shared" si="148"/>
        <v xml:space="preserve"> </v>
      </c>
      <c r="DD64" s="23"/>
      <c r="DE64" s="23"/>
      <c r="DF64" s="23"/>
      <c r="DG64" s="18" t="str">
        <f t="shared" si="233"/>
        <v xml:space="preserve"> </v>
      </c>
      <c r="DH64" s="18" t="str">
        <f t="shared" si="149"/>
        <v xml:space="preserve"> </v>
      </c>
      <c r="DI64" s="23"/>
      <c r="DJ64" s="23"/>
      <c r="DK64" s="18" t="str">
        <f t="shared" si="150"/>
        <v xml:space="preserve"> </v>
      </c>
      <c r="DL64" s="23"/>
      <c r="DM64" s="23"/>
      <c r="DN64" s="23"/>
      <c r="DO64" s="18" t="str">
        <f t="shared" si="235"/>
        <v xml:space="preserve"> </v>
      </c>
      <c r="DP64" s="18" t="str">
        <f t="shared" si="151"/>
        <v xml:space="preserve"> </v>
      </c>
      <c r="DQ64" s="23"/>
      <c r="DR64" s="23"/>
      <c r="DS64" s="23"/>
      <c r="DT64" s="18" t="str">
        <f t="shared" si="121"/>
        <v xml:space="preserve"> </v>
      </c>
      <c r="DU64" s="18" t="str">
        <f t="shared" si="308"/>
        <v xml:space="preserve"> </v>
      </c>
    </row>
    <row r="65" spans="1:125" s="39" customFormat="1" ht="17.25" customHeight="1" outlineLevel="1" x14ac:dyDescent="0.25">
      <c r="A65" s="11">
        <v>51</v>
      </c>
      <c r="B65" s="5" t="s">
        <v>51</v>
      </c>
      <c r="C65" s="17">
        <f>H65+AQ65</f>
        <v>8091579.7000000002</v>
      </c>
      <c r="D65" s="17">
        <f t="shared" si="309"/>
        <v>3258627.73</v>
      </c>
      <c r="E65" s="17">
        <f t="shared" si="309"/>
        <v>2739924.9400000004</v>
      </c>
      <c r="F65" s="18">
        <f t="shared" si="220"/>
        <v>0.40271836289272411</v>
      </c>
      <c r="G65" s="18">
        <f t="shared" ref="G65:G68" si="316">IF(E65=0," ",IF(D65/E65*100&gt;200,"св.200",D65/E65))</f>
        <v>1.1893127736557627</v>
      </c>
      <c r="H65" s="10">
        <f t="shared" si="310"/>
        <v>7563088.9000000004</v>
      </c>
      <c r="I65" s="14">
        <f t="shared" si="310"/>
        <v>2965981.65</v>
      </c>
      <c r="J65" s="10">
        <f t="shared" si="310"/>
        <v>2669378.2200000002</v>
      </c>
      <c r="K65" s="18">
        <f t="shared" ref="K65:K68" si="317">IF(I65&lt;=0," ",IF(I65/H65*100&gt;200,"СВ.200",I65/H65))</f>
        <v>0.39216538232150089</v>
      </c>
      <c r="L65" s="18">
        <f t="shared" ref="L65:L68" si="318">IF(J65=0," ",IF(I65/J65*100&gt;200,"св.200",I65/J65))</f>
        <v>1.1111133026327007</v>
      </c>
      <c r="M65" s="23">
        <v>2212088.9</v>
      </c>
      <c r="N65" s="23">
        <v>1033974.02</v>
      </c>
      <c r="O65" s="23">
        <v>782445.48</v>
      </c>
      <c r="P65" s="18">
        <f t="shared" ref="P65:P67" si="319">IF(N65&lt;=0," ",IF(M65&lt;=0," ",IF(N65/M65*100&gt;200,"СВ.200",N65/M65)))</f>
        <v>0.46741974068040398</v>
      </c>
      <c r="Q65" s="18">
        <f t="shared" ref="Q65:Q67" si="320">IF(O65=0," ",IF(N65/O65*100&gt;200,"св.200",N65/O65))</f>
        <v>1.3214646214072321</v>
      </c>
      <c r="R65" s="23"/>
      <c r="S65" s="23"/>
      <c r="T65" s="23"/>
      <c r="U65" s="18" t="str">
        <f t="shared" ref="U65:U68" si="321">IF(S65&lt;=0," ",IF(R65&lt;=0," ",IF(S65/R65*100&gt;200,"СВ.200",S65/R65)))</f>
        <v xml:space="preserve"> </v>
      </c>
      <c r="V65" s="18" t="str">
        <f t="shared" ref="V65:V68" si="322">IF(S65=0," ",IF(S65/T65*100&gt;200,"св.200",S65/T65))</f>
        <v xml:space="preserve"> </v>
      </c>
      <c r="W65" s="23">
        <v>1000</v>
      </c>
      <c r="X65" s="23">
        <v>2279.91</v>
      </c>
      <c r="Y65" s="23">
        <v>17414.59</v>
      </c>
      <c r="Z65" s="18" t="str">
        <f t="shared" ref="Z65:Z68" si="323">IF(X65&lt;=0," ",IF(W65&lt;=0," ",IF(X65/W65*100&gt;200,"СВ.200",X65/W65)))</f>
        <v>СВ.200</v>
      </c>
      <c r="AA65" s="18">
        <f t="shared" ref="AA65:AA68" si="324">IF(Y65=0," ",IF(X65/Y65*100&gt;200,"св.200",X65/Y65))</f>
        <v>0.13091953356352345</v>
      </c>
      <c r="AB65" s="23">
        <v>500000</v>
      </c>
      <c r="AC65" s="23">
        <v>243532.97</v>
      </c>
      <c r="AD65" s="23">
        <v>73653.69</v>
      </c>
      <c r="AE65" s="18">
        <f t="shared" ref="AE65:AE68" si="325">IF(AC65&lt;=0," ",IF(AB65&lt;=0," ",IF(AC65/AB65*100&gt;200,"СВ.200",AC65/AB65)))</f>
        <v>0.48706593999999998</v>
      </c>
      <c r="AF65" s="18" t="str">
        <f t="shared" ref="AF65:AF68" si="326">IF(AD65=0," ",IF(AC65/AD65*100&gt;200,"св.200",AC65/AD65))</f>
        <v>св.200</v>
      </c>
      <c r="AG65" s="23">
        <v>4850000</v>
      </c>
      <c r="AH65" s="23">
        <v>1686194.75</v>
      </c>
      <c r="AI65" s="23">
        <v>1795864.46</v>
      </c>
      <c r="AJ65" s="18">
        <f t="shared" ref="AJ65:AJ68" si="327">IF(AH65&lt;=0," ",IF(AG65&lt;=0," ",IF(AH65/AG65*100&gt;200,"СВ.200",AH65/AG65)))</f>
        <v>0.3476690206185567</v>
      </c>
      <c r="AK65" s="18">
        <f t="shared" ref="AK65:AK68" si="328">IF(AI65=0," ",IF(AH65/AI65*100&gt;200,"св.200",AH65/AI65))</f>
        <v>0.93893207842645321</v>
      </c>
      <c r="AL65" s="23"/>
      <c r="AM65" s="23"/>
      <c r="AN65" s="23"/>
      <c r="AO65" s="18" t="str">
        <f t="shared" ref="AO65:AO68" si="329">IF(AM65&lt;=0," ",IF(AL65&lt;=0," ",IF(AM65/AL65*100&gt;200,"СВ.200",AM65/AL65)))</f>
        <v xml:space="preserve"> </v>
      </c>
      <c r="AP65" s="18" t="str">
        <f t="shared" ref="AP65:AP68" si="330">IF(AN65=0," ",IF(AM65/AN65*100&gt;200,"св.200",AM65/AN65))</f>
        <v xml:space="preserve"> </v>
      </c>
      <c r="AQ65" s="6">
        <f>AV65+BA65+BF65+BK65+BP65+BU65+BZ65+CE65+CY65+DD65+DL65+CT65+DQ65</f>
        <v>528490.79999999993</v>
      </c>
      <c r="AR65" s="6">
        <f t="shared" si="312"/>
        <v>292646.07999999996</v>
      </c>
      <c r="AS65" s="6">
        <f t="shared" si="313"/>
        <v>70546.720000000001</v>
      </c>
      <c r="AT65" s="18">
        <f t="shared" ref="AT65:AT68" si="331">IF(AR65&lt;=0," ",IF(AQ65&lt;=0," ",IF(AR65/AQ65*100&gt;200,"СВ.200",AR65/AQ65)))</f>
        <v>0.55373921362491074</v>
      </c>
      <c r="AU65" s="18" t="str">
        <f t="shared" ref="AU65:AU68" si="332">IF(AS65=0," ",IF(AR65/AS65*100&gt;200,"св.200",AR65/AS65))</f>
        <v>св.200</v>
      </c>
      <c r="AV65" s="23"/>
      <c r="AW65" s="23"/>
      <c r="AX65" s="23"/>
      <c r="AY65" s="18" t="str">
        <f t="shared" ref="AY65:AY68" si="333">IF(AW65&lt;=0," ",IF(AV65&lt;=0," ",IF(AW65/AV65*100&gt;200,"СВ.200",AW65/AV65)))</f>
        <v xml:space="preserve"> </v>
      </c>
      <c r="AZ65" s="18" t="str">
        <f t="shared" ref="AZ65:AZ68" si="334">IF(AX65=0," ",IF(AW65/AX65*100&gt;200,"св.200",AW65/AX65))</f>
        <v xml:space="preserve"> </v>
      </c>
      <c r="BA65" s="23">
        <v>231844.72</v>
      </c>
      <c r="BB65" s="23"/>
      <c r="BC65" s="23">
        <v>70546.720000000001</v>
      </c>
      <c r="BD65" s="18" t="str">
        <f t="shared" ref="BD65:BD68" si="335">IF(BB65&lt;=0," ",IF(BA65&lt;=0," ",IF(BB65/BA65*100&gt;200,"СВ.200",BB65/BA65)))</f>
        <v xml:space="preserve"> </v>
      </c>
      <c r="BE65" s="18">
        <f t="shared" ref="BE65:BE68" si="336">IF(BC65=0," ",IF(BB65/BC65*100&gt;200,"св.200",BB65/BC65))</f>
        <v>0</v>
      </c>
      <c r="BF65" s="23">
        <v>1000</v>
      </c>
      <c r="BG65" s="23"/>
      <c r="BH65" s="23"/>
      <c r="BI65" s="18" t="str">
        <f>IF(BG65&lt;=0," ",IF(BF65&lt;=0," ",IF(BG65/BF65*100&gt;200,"СВ.200",BG65/BF65)))</f>
        <v xml:space="preserve"> </v>
      </c>
      <c r="BJ65" s="18" t="str">
        <f>IF(BH65=0," ",IF(BG65/BH65*100&gt;200,"св.200",BG65/BH65))</f>
        <v xml:space="preserve"> </v>
      </c>
      <c r="BK65" s="23"/>
      <c r="BL65" s="23"/>
      <c r="BM65" s="23"/>
      <c r="BN65" s="18"/>
      <c r="BO65" s="18" t="str">
        <f t="shared" ref="BO65:BO68" si="337">IF(BM65=0," ",IF(BL65/BM65*100&gt;200,"св.200",BL65/BM65))</f>
        <v xml:space="preserve"> </v>
      </c>
      <c r="BP65" s="23"/>
      <c r="BQ65" s="23"/>
      <c r="BR65" s="23"/>
      <c r="BS65" s="18" t="str">
        <f t="shared" ref="BS65:BS68" si="338">IF(BQ65&lt;=0," ",IF(BP65&lt;=0," ",IF(BQ65/BP65*100&gt;200,"СВ.200",BQ65/BP65)))</f>
        <v xml:space="preserve"> </v>
      </c>
      <c r="BT65" s="18" t="str">
        <f t="shared" ref="BT65:BT68" si="339">IF(BR65=0," ",IF(BQ65/BR65*100&gt;200,"св.200",BQ65/BR65))</f>
        <v xml:space="preserve"> </v>
      </c>
      <c r="BU65" s="23">
        <v>1000</v>
      </c>
      <c r="BV65" s="23"/>
      <c r="BW65" s="23"/>
      <c r="BX65" s="18" t="str">
        <f t="shared" ref="BX65" si="340">IF(BV65&lt;=0," ",IF(BU65&lt;=0," ",IF(BV65/BU65*100&gt;200,"СВ.200",BV65/BU65)))</f>
        <v xml:space="preserve"> </v>
      </c>
      <c r="BY65" s="18" t="str">
        <f t="shared" ref="BY65" si="341">IF(BW65=0," ",IF(BV65/BW65*100&gt;200,"св.200",BV65/BW65))</f>
        <v xml:space="preserve"> </v>
      </c>
      <c r="BZ65" s="23">
        <v>72000</v>
      </c>
      <c r="CA65" s="23">
        <v>72000</v>
      </c>
      <c r="CB65" s="23"/>
      <c r="CC65" s="18">
        <f t="shared" ref="CC65:CC68" si="342">IF(CA65&lt;=0," ",IF(BZ65&lt;=0," ",IF(CA65/BZ65*100&gt;200,"СВ.200",CA65/BZ65)))</f>
        <v>1</v>
      </c>
      <c r="CD65" s="18" t="str">
        <f t="shared" ref="CD65:CD68" si="343">IF(CB65=0," ",IF(CA65/CB65*100&gt;200,"св.200",CA65/CB65))</f>
        <v xml:space="preserve"> </v>
      </c>
      <c r="CE65" s="17">
        <f t="shared" si="314"/>
        <v>1000</v>
      </c>
      <c r="CF65" s="17">
        <f t="shared" si="315"/>
        <v>0</v>
      </c>
      <c r="CG65" s="17">
        <f t="shared" si="315"/>
        <v>0</v>
      </c>
      <c r="CH65" s="24" t="str">
        <f t="shared" ref="CH65:CH68" si="344">IF(CF65&lt;=0," ",IF(CE65&lt;=0," ",IF(CF65/CE65*100&gt;200,"СВ.200",CF65/CE65)))</f>
        <v xml:space="preserve"> </v>
      </c>
      <c r="CI65" s="18" t="str">
        <f t="shared" ref="CI65:CI68" si="345">IF(CG65=0," ",IF(CF65/CG65*100&gt;200,"св.200",CF65/CG65))</f>
        <v xml:space="preserve"> </v>
      </c>
      <c r="CJ65" s="23"/>
      <c r="CK65" s="23"/>
      <c r="CL65" s="23"/>
      <c r="CM65" s="18" t="str">
        <f t="shared" ref="CM65:CM68" si="346">IF(CK65&lt;=0," ",IF(CJ65&lt;=0," ",IF(CK65/CJ65*100&gt;200,"СВ.200",CK65/CJ65)))</f>
        <v xml:space="preserve"> </v>
      </c>
      <c r="CN65" s="18" t="str">
        <f t="shared" ref="CN65:CN68" si="347">IF(CL65=0," ",IF(CK65/CL65*100&gt;200,"св.200",CK65/CL65))</f>
        <v xml:space="preserve"> </v>
      </c>
      <c r="CO65" s="23">
        <v>1000</v>
      </c>
      <c r="CP65" s="23"/>
      <c r="CQ65" s="23"/>
      <c r="CR65" s="18" t="str">
        <f t="shared" ref="CR65:CR68" si="348">IF(CP65&lt;=0," ",IF(CO65&lt;=0," ",IF(CP65/CO65*100&gt;200,"СВ.200",CP65/CO65)))</f>
        <v xml:space="preserve"> </v>
      </c>
      <c r="CS65" s="18" t="str">
        <f t="shared" ref="CS65:CS68" si="349">IF(CQ65=0," ",IF(CP65/CQ65*100&gt;200,"св.200",CP65/CQ65))</f>
        <v xml:space="preserve"> </v>
      </c>
      <c r="CT65" s="23"/>
      <c r="CU65" s="23"/>
      <c r="CV65" s="23"/>
      <c r="CW65" s="18" t="str">
        <f t="shared" si="146"/>
        <v xml:space="preserve"> </v>
      </c>
      <c r="CX65" s="18" t="str">
        <f t="shared" si="147"/>
        <v xml:space="preserve"> </v>
      </c>
      <c r="CY65" s="23"/>
      <c r="CZ65" s="23"/>
      <c r="DA65" s="23"/>
      <c r="DB65" s="18" t="str">
        <f t="shared" ref="DB65:DB68" si="350">IF(CZ65&lt;=0," ",IF(CY65&lt;=0," ",IF(CZ65/CY65*100&gt;200,"СВ.200",CZ65/CY65)))</f>
        <v xml:space="preserve"> </v>
      </c>
      <c r="DC65" s="18" t="str">
        <f t="shared" ref="DC65:DC68" si="351">IF(DA65=0," ",IF(CZ65/DA65*100&gt;200,"св.200",CZ65/DA65))</f>
        <v xml:space="preserve"> </v>
      </c>
      <c r="DD65" s="23">
        <v>220646.08</v>
      </c>
      <c r="DE65" s="23">
        <v>220646.08</v>
      </c>
      <c r="DF65" s="23"/>
      <c r="DG65" s="18">
        <f t="shared" ref="DG65:DG68" si="352">IF(DE65&lt;=0," ",IF(DD65&lt;=0," ",IF(DE65/DD65*100&gt;200,"СВ.200",DE65/DD65)))</f>
        <v>1</v>
      </c>
      <c r="DH65" s="18" t="str">
        <f t="shared" ref="DH65:DH68" si="353">IF(DF65=0," ",IF(DE65/DF65*100&gt;200,"св.200",DE65/DF65))</f>
        <v xml:space="preserve"> </v>
      </c>
      <c r="DI65" s="23"/>
      <c r="DJ65" s="23"/>
      <c r="DK65" s="18" t="str">
        <f t="shared" si="150"/>
        <v xml:space="preserve"> </v>
      </c>
      <c r="DL65" s="23">
        <v>1000</v>
      </c>
      <c r="DM65" s="23"/>
      <c r="DN65" s="23"/>
      <c r="DO65" s="18" t="str">
        <f t="shared" ref="DO65:DO68" si="354">IF(DM65&lt;=0," ",IF(DL65&lt;=0," ",IF(DM65/DL65*100&gt;200,"СВ.200",DM65/DL65)))</f>
        <v xml:space="preserve"> </v>
      </c>
      <c r="DP65" s="18" t="str">
        <f t="shared" ref="DP65:DP68" si="355">IF(DN65=0," ",IF(DM65/DN65*100&gt;200,"св.200",DM65/DN65))</f>
        <v xml:space="preserve"> </v>
      </c>
      <c r="DQ65" s="23"/>
      <c r="DR65" s="23"/>
      <c r="DS65" s="23"/>
      <c r="DT65" s="18" t="str">
        <f t="shared" si="121"/>
        <v xml:space="preserve"> </v>
      </c>
      <c r="DU65" s="18" t="str">
        <f t="shared" si="308"/>
        <v xml:space="preserve"> </v>
      </c>
    </row>
    <row r="66" spans="1:125" s="39" customFormat="1" ht="16.5" customHeight="1" outlineLevel="1" x14ac:dyDescent="0.25">
      <c r="A66" s="11">
        <v>52</v>
      </c>
      <c r="B66" s="5" t="s">
        <v>48</v>
      </c>
      <c r="C66" s="17">
        <f>H66+AQ66</f>
        <v>1609624.6</v>
      </c>
      <c r="D66" s="17">
        <f t="shared" si="309"/>
        <v>659702.98</v>
      </c>
      <c r="E66" s="17">
        <f t="shared" si="309"/>
        <v>519969.91000000003</v>
      </c>
      <c r="F66" s="18">
        <f t="shared" si="220"/>
        <v>0.40984896726851711</v>
      </c>
      <c r="G66" s="18">
        <f t="shared" si="316"/>
        <v>1.2687329926456705</v>
      </c>
      <c r="H66" s="10">
        <f t="shared" si="310"/>
        <v>1366453</v>
      </c>
      <c r="I66" s="14">
        <f t="shared" si="310"/>
        <v>519898.46</v>
      </c>
      <c r="J66" s="10">
        <f t="shared" si="310"/>
        <v>341642.98000000004</v>
      </c>
      <c r="K66" s="18">
        <f t="shared" si="317"/>
        <v>0.38047299102127918</v>
      </c>
      <c r="L66" s="18">
        <f t="shared" si="318"/>
        <v>1.5217595280312799</v>
      </c>
      <c r="M66" s="23">
        <v>325500</v>
      </c>
      <c r="N66" s="23">
        <v>142499.45000000001</v>
      </c>
      <c r="O66" s="23">
        <v>133282.65</v>
      </c>
      <c r="P66" s="18">
        <f t="shared" si="319"/>
        <v>0.43778632872503842</v>
      </c>
      <c r="Q66" s="18">
        <f t="shared" si="320"/>
        <v>1.0691522865129108</v>
      </c>
      <c r="R66" s="23"/>
      <c r="S66" s="23"/>
      <c r="T66" s="23"/>
      <c r="U66" s="18" t="str">
        <f t="shared" si="321"/>
        <v xml:space="preserve"> </v>
      </c>
      <c r="V66" s="18" t="str">
        <f t="shared" si="322"/>
        <v xml:space="preserve"> </v>
      </c>
      <c r="W66" s="23"/>
      <c r="X66" s="23"/>
      <c r="Y66" s="23"/>
      <c r="Z66" s="18" t="str">
        <f t="shared" si="323"/>
        <v xml:space="preserve"> </v>
      </c>
      <c r="AA66" s="18" t="str">
        <f t="shared" si="324"/>
        <v xml:space="preserve"> </v>
      </c>
      <c r="AB66" s="23">
        <v>300000</v>
      </c>
      <c r="AC66" s="23">
        <v>216441.32</v>
      </c>
      <c r="AD66" s="23">
        <v>50596.58</v>
      </c>
      <c r="AE66" s="18">
        <f t="shared" si="325"/>
        <v>0.72147106666666672</v>
      </c>
      <c r="AF66" s="18" t="str">
        <f t="shared" si="326"/>
        <v>св.200</v>
      </c>
      <c r="AG66" s="23">
        <v>725000</v>
      </c>
      <c r="AH66" s="23">
        <v>160957.69</v>
      </c>
      <c r="AI66" s="23">
        <v>157763.75</v>
      </c>
      <c r="AJ66" s="18">
        <f t="shared" si="327"/>
        <v>0.22201060689655172</v>
      </c>
      <c r="AK66" s="18">
        <f t="shared" si="328"/>
        <v>1.0202450816489848</v>
      </c>
      <c r="AL66" s="23">
        <v>15953</v>
      </c>
      <c r="AM66" s="23"/>
      <c r="AN66" s="23"/>
      <c r="AO66" s="18" t="str">
        <f t="shared" si="329"/>
        <v xml:space="preserve"> </v>
      </c>
      <c r="AP66" s="18" t="str">
        <f>IF(AM66=0," ",IF(AM66/AN66*100&gt;200,"св.200",AM66/AN66))</f>
        <v xml:space="preserve"> </v>
      </c>
      <c r="AQ66" s="6">
        <f>AV66+BA66+BF66+BK66+BP66+BU66+BZ66+CE66+CY66+DD66+DL66+CT66+DQ66</f>
        <v>243171.6</v>
      </c>
      <c r="AR66" s="6">
        <f>AW66+BB66+BG66+BL66+BQ66+BV66+CA66+CF66+CZ66+DE66+DM66+CU66+DI66+DR66</f>
        <v>139804.51999999999</v>
      </c>
      <c r="AS66" s="6">
        <f>AX66+BC66+BH66+BM66+BR66+BW66+CB66+CG66+DA66+DF66+DN66+CV66+DJ66+DS66+89620</f>
        <v>178326.93</v>
      </c>
      <c r="AT66" s="18">
        <f t="shared" si="331"/>
        <v>0.57492124902743569</v>
      </c>
      <c r="AU66" s="18">
        <f t="shared" si="332"/>
        <v>0.78397872940447078</v>
      </c>
      <c r="AV66" s="23"/>
      <c r="AW66" s="23"/>
      <c r="AX66" s="23"/>
      <c r="AY66" s="18" t="str">
        <f t="shared" si="333"/>
        <v xml:space="preserve"> </v>
      </c>
      <c r="AZ66" s="18" t="str">
        <f t="shared" si="334"/>
        <v xml:space="preserve"> </v>
      </c>
      <c r="BA66" s="23"/>
      <c r="BB66" s="23"/>
      <c r="BC66" s="23"/>
      <c r="BD66" s="18" t="str">
        <f t="shared" si="335"/>
        <v xml:space="preserve"> </v>
      </c>
      <c r="BE66" s="18" t="str">
        <f t="shared" si="336"/>
        <v xml:space="preserve"> </v>
      </c>
      <c r="BF66" s="23">
        <v>210171.6</v>
      </c>
      <c r="BG66" s="23">
        <v>126379.11</v>
      </c>
      <c r="BH66" s="23">
        <v>59784.27</v>
      </c>
      <c r="BI66" s="18">
        <f>IF(BG66&lt;=0," ",IF(BF66&lt;=0," ",IF(BG66/BF66*100&gt;200,"СВ.200",BG66/BF66)))</f>
        <v>0.601313926334481</v>
      </c>
      <c r="BJ66" s="18" t="str">
        <f>IF(BH66=0," ",IF(BG66/BH66*100&gt;200,"св.200",BG66/BH66))</f>
        <v>св.200</v>
      </c>
      <c r="BK66" s="23"/>
      <c r="BL66" s="23"/>
      <c r="BM66" s="23"/>
      <c r="BN66" s="18"/>
      <c r="BO66" s="18" t="str">
        <f t="shared" si="337"/>
        <v xml:space="preserve"> </v>
      </c>
      <c r="BP66" s="23"/>
      <c r="BQ66" s="23"/>
      <c r="BR66" s="23"/>
      <c r="BS66" s="18" t="str">
        <f t="shared" si="338"/>
        <v xml:space="preserve"> </v>
      </c>
      <c r="BT66" s="18" t="str">
        <f t="shared" si="339"/>
        <v xml:space="preserve"> </v>
      </c>
      <c r="BU66" s="23">
        <v>33000</v>
      </c>
      <c r="BV66" s="23">
        <v>13425.41</v>
      </c>
      <c r="BW66" s="23">
        <v>12922.66</v>
      </c>
      <c r="BX66" s="18">
        <f t="shared" ref="BX66:BX68" si="356">IF(BV66&lt;=0," ",IF(BU66&lt;=0," ",IF(BV66/BU66*100&gt;200,"СВ.200",BV66/BU66)))</f>
        <v>0.40683060606060606</v>
      </c>
      <c r="BY66" s="18">
        <f t="shared" ref="BY66:BY68" si="357">IF(BW66=0," ",IF(BV66/BW66*100&gt;200,"св.200",BV66/BW66))</f>
        <v>1.0389045289437313</v>
      </c>
      <c r="BZ66" s="23"/>
      <c r="CA66" s="23"/>
      <c r="CB66" s="23"/>
      <c r="CC66" s="18" t="str">
        <f t="shared" si="342"/>
        <v xml:space="preserve"> </v>
      </c>
      <c r="CD66" s="18" t="str">
        <f t="shared" si="343"/>
        <v xml:space="preserve"> </v>
      </c>
      <c r="CE66" s="17">
        <f t="shared" si="314"/>
        <v>0</v>
      </c>
      <c r="CF66" s="17">
        <f t="shared" si="315"/>
        <v>0</v>
      </c>
      <c r="CG66" s="17">
        <f t="shared" si="315"/>
        <v>0</v>
      </c>
      <c r="CH66" s="24" t="str">
        <f t="shared" si="344"/>
        <v xml:space="preserve"> </v>
      </c>
      <c r="CI66" s="18" t="str">
        <f t="shared" si="345"/>
        <v xml:space="preserve"> </v>
      </c>
      <c r="CJ66" s="23"/>
      <c r="CK66" s="23"/>
      <c r="CL66" s="23"/>
      <c r="CM66" s="18" t="str">
        <f t="shared" si="346"/>
        <v xml:space="preserve"> </v>
      </c>
      <c r="CN66" s="18" t="str">
        <f t="shared" si="347"/>
        <v xml:space="preserve"> </v>
      </c>
      <c r="CO66" s="23"/>
      <c r="CP66" s="23"/>
      <c r="CQ66" s="23"/>
      <c r="CR66" s="18" t="str">
        <f t="shared" si="348"/>
        <v xml:space="preserve"> </v>
      </c>
      <c r="CS66" s="18" t="str">
        <f t="shared" si="349"/>
        <v xml:space="preserve"> </v>
      </c>
      <c r="CT66" s="23"/>
      <c r="CU66" s="23"/>
      <c r="CV66" s="23"/>
      <c r="CW66" s="18" t="str">
        <f t="shared" si="146"/>
        <v xml:space="preserve"> </v>
      </c>
      <c r="CX66" s="18" t="str">
        <f t="shared" si="147"/>
        <v xml:space="preserve"> </v>
      </c>
      <c r="CY66" s="23"/>
      <c r="CZ66" s="23"/>
      <c r="DA66" s="23"/>
      <c r="DB66" s="18" t="str">
        <f t="shared" si="350"/>
        <v xml:space="preserve"> </v>
      </c>
      <c r="DC66" s="18" t="str">
        <f t="shared" si="351"/>
        <v xml:space="preserve"> </v>
      </c>
      <c r="DD66" s="23"/>
      <c r="DE66" s="23"/>
      <c r="DF66" s="23"/>
      <c r="DG66" s="18" t="str">
        <f t="shared" si="352"/>
        <v xml:space="preserve"> </v>
      </c>
      <c r="DH66" s="18" t="str">
        <f t="shared" si="353"/>
        <v xml:space="preserve"> </v>
      </c>
      <c r="DI66" s="23"/>
      <c r="DJ66" s="23"/>
      <c r="DK66" s="18" t="str">
        <f t="shared" si="150"/>
        <v xml:space="preserve"> </v>
      </c>
      <c r="DL66" s="23"/>
      <c r="DM66" s="23"/>
      <c r="DN66" s="23">
        <v>16000</v>
      </c>
      <c r="DO66" s="18" t="str">
        <f t="shared" si="354"/>
        <v xml:space="preserve"> </v>
      </c>
      <c r="DP66" s="18">
        <f t="shared" si="355"/>
        <v>0</v>
      </c>
      <c r="DQ66" s="23"/>
      <c r="DR66" s="23"/>
      <c r="DS66" s="23"/>
      <c r="DT66" s="18" t="str">
        <f t="shared" si="121"/>
        <v xml:space="preserve"> </v>
      </c>
      <c r="DU66" s="18" t="str">
        <f t="shared" si="308"/>
        <v xml:space="preserve"> </v>
      </c>
    </row>
    <row r="67" spans="1:125" s="39" customFormat="1" ht="16.5" customHeight="1" outlineLevel="1" x14ac:dyDescent="0.25">
      <c r="A67" s="11">
        <v>53</v>
      </c>
      <c r="B67" s="5" t="s">
        <v>91</v>
      </c>
      <c r="C67" s="17">
        <f>H67+AQ67</f>
        <v>3009957.32</v>
      </c>
      <c r="D67" s="17">
        <f t="shared" si="309"/>
        <v>1246661.69</v>
      </c>
      <c r="E67" s="17">
        <f t="shared" si="309"/>
        <v>1123019.6599999999</v>
      </c>
      <c r="F67" s="18">
        <f t="shared" si="220"/>
        <v>0.41417919175013418</v>
      </c>
      <c r="G67" s="18">
        <f t="shared" si="316"/>
        <v>1.1100978321252186</v>
      </c>
      <c r="H67" s="10">
        <f t="shared" si="310"/>
        <v>2816300</v>
      </c>
      <c r="I67" s="14">
        <f t="shared" si="310"/>
        <v>1083018.08</v>
      </c>
      <c r="J67" s="10">
        <f t="shared" si="310"/>
        <v>1123019.6599999999</v>
      </c>
      <c r="K67" s="18">
        <f t="shared" si="317"/>
        <v>0.38455352057664316</v>
      </c>
      <c r="L67" s="18">
        <f t="shared" si="318"/>
        <v>0.96438033863093742</v>
      </c>
      <c r="M67" s="23">
        <v>1620300</v>
      </c>
      <c r="N67" s="23">
        <v>909355.03</v>
      </c>
      <c r="O67" s="23">
        <v>815208.65</v>
      </c>
      <c r="P67" s="18">
        <f t="shared" si="319"/>
        <v>0.56122633462938964</v>
      </c>
      <c r="Q67" s="18">
        <f t="shared" si="320"/>
        <v>1.115487464466919</v>
      </c>
      <c r="R67" s="23"/>
      <c r="S67" s="23"/>
      <c r="T67" s="23"/>
      <c r="U67" s="18" t="str">
        <f t="shared" si="321"/>
        <v xml:space="preserve"> </v>
      </c>
      <c r="V67" s="18" t="str">
        <f t="shared" si="322"/>
        <v xml:space="preserve"> </v>
      </c>
      <c r="W67" s="23">
        <v>4000</v>
      </c>
      <c r="X67" s="23">
        <v>2253.9</v>
      </c>
      <c r="Y67" s="23">
        <v>2188.87</v>
      </c>
      <c r="Z67" s="18">
        <f t="shared" si="323"/>
        <v>0.56347500000000006</v>
      </c>
      <c r="AA67" s="18">
        <f t="shared" si="324"/>
        <v>1.029709393431314</v>
      </c>
      <c r="AB67" s="23">
        <v>180000</v>
      </c>
      <c r="AC67" s="23">
        <v>108164.27</v>
      </c>
      <c r="AD67" s="23">
        <v>15881.89</v>
      </c>
      <c r="AE67" s="18">
        <f t="shared" si="325"/>
        <v>0.60091261111111116</v>
      </c>
      <c r="AF67" s="18" t="str">
        <f t="shared" si="326"/>
        <v>св.200</v>
      </c>
      <c r="AG67" s="23">
        <v>1010000</v>
      </c>
      <c r="AH67" s="23">
        <v>63244.88</v>
      </c>
      <c r="AI67" s="23">
        <v>289740.25</v>
      </c>
      <c r="AJ67" s="18">
        <f t="shared" si="327"/>
        <v>6.2618693069306924E-2</v>
      </c>
      <c r="AK67" s="18">
        <f t="shared" si="328"/>
        <v>0.2182813054106221</v>
      </c>
      <c r="AL67" s="23">
        <v>2000</v>
      </c>
      <c r="AM67" s="23"/>
      <c r="AN67" s="23"/>
      <c r="AO67" s="18" t="str">
        <f t="shared" si="329"/>
        <v xml:space="preserve"> </v>
      </c>
      <c r="AP67" s="18" t="str">
        <f t="shared" si="330"/>
        <v xml:space="preserve"> </v>
      </c>
      <c r="AQ67" s="6">
        <f t="shared" si="311"/>
        <v>193657.32</v>
      </c>
      <c r="AR67" s="6">
        <f t="shared" si="312"/>
        <v>163643.60999999999</v>
      </c>
      <c r="AS67" s="6">
        <f t="shared" si="313"/>
        <v>0</v>
      </c>
      <c r="AT67" s="18">
        <f t="shared" si="331"/>
        <v>0.84501639287376273</v>
      </c>
      <c r="AU67" s="18" t="str">
        <f t="shared" si="332"/>
        <v xml:space="preserve"> </v>
      </c>
      <c r="AV67" s="23"/>
      <c r="AW67" s="23"/>
      <c r="AX67" s="23"/>
      <c r="AY67" s="18" t="str">
        <f t="shared" si="333"/>
        <v xml:space="preserve"> </v>
      </c>
      <c r="AZ67" s="18" t="str">
        <f t="shared" si="334"/>
        <v xml:space="preserve"> </v>
      </c>
      <c r="BA67" s="23">
        <v>1923.92</v>
      </c>
      <c r="BB67" s="23"/>
      <c r="BC67" s="23"/>
      <c r="BD67" s="18" t="str">
        <f t="shared" si="335"/>
        <v xml:space="preserve"> </v>
      </c>
      <c r="BE67" s="18" t="str">
        <f t="shared" si="336"/>
        <v xml:space="preserve"> </v>
      </c>
      <c r="BF67" s="23">
        <v>116930.4</v>
      </c>
      <c r="BG67" s="23">
        <v>88840.61</v>
      </c>
      <c r="BH67" s="23"/>
      <c r="BI67" s="18">
        <f t="shared" ref="BI67:BI68" si="358">IF(BG67&lt;=0," ",IF(BF67&lt;=0," ",IF(BG67/BF67*100&gt;200,"СВ.200",BG67/BF67)))</f>
        <v>0.75977342076996235</v>
      </c>
      <c r="BJ67" s="18" t="str">
        <f t="shared" ref="BJ67:BJ68" si="359">IF(BH67=0," ",IF(BG67/BH67*100&gt;200,"св.200",BG67/BH67))</f>
        <v xml:space="preserve"> </v>
      </c>
      <c r="BK67" s="23"/>
      <c r="BL67" s="23"/>
      <c r="BM67" s="23"/>
      <c r="BN67" s="18"/>
      <c r="BO67" s="18" t="str">
        <f t="shared" si="337"/>
        <v xml:space="preserve"> </v>
      </c>
      <c r="BP67" s="23"/>
      <c r="BQ67" s="23"/>
      <c r="BR67" s="23"/>
      <c r="BS67" s="18" t="str">
        <f t="shared" si="338"/>
        <v xml:space="preserve"> </v>
      </c>
      <c r="BT67" s="18" t="str">
        <f t="shared" si="339"/>
        <v xml:space="preserve"> </v>
      </c>
      <c r="BU67" s="23"/>
      <c r="BV67" s="23"/>
      <c r="BW67" s="23"/>
      <c r="BX67" s="18" t="str">
        <f t="shared" si="356"/>
        <v xml:space="preserve"> </v>
      </c>
      <c r="BY67" s="18" t="str">
        <f t="shared" si="357"/>
        <v xml:space="preserve"> </v>
      </c>
      <c r="BZ67" s="23">
        <v>74803</v>
      </c>
      <c r="CA67" s="23">
        <v>74803</v>
      </c>
      <c r="CB67" s="23"/>
      <c r="CC67" s="18">
        <f t="shared" si="342"/>
        <v>1</v>
      </c>
      <c r="CD67" s="18" t="str">
        <f t="shared" si="343"/>
        <v xml:space="preserve"> </v>
      </c>
      <c r="CE67" s="17">
        <f t="shared" si="314"/>
        <v>0</v>
      </c>
      <c r="CF67" s="17">
        <f t="shared" si="315"/>
        <v>0</v>
      </c>
      <c r="CG67" s="17">
        <f t="shared" si="315"/>
        <v>0</v>
      </c>
      <c r="CH67" s="24" t="str">
        <f t="shared" si="344"/>
        <v xml:space="preserve"> </v>
      </c>
      <c r="CI67" s="18" t="str">
        <f t="shared" si="345"/>
        <v xml:space="preserve"> </v>
      </c>
      <c r="CJ67" s="23"/>
      <c r="CK67" s="23"/>
      <c r="CL67" s="23"/>
      <c r="CM67" s="18" t="str">
        <f t="shared" si="346"/>
        <v xml:space="preserve"> </v>
      </c>
      <c r="CN67" s="18" t="str">
        <f t="shared" si="347"/>
        <v xml:space="preserve"> </v>
      </c>
      <c r="CO67" s="23"/>
      <c r="CP67" s="23"/>
      <c r="CQ67" s="23"/>
      <c r="CR67" s="18" t="str">
        <f t="shared" si="348"/>
        <v xml:space="preserve"> </v>
      </c>
      <c r="CS67" s="18" t="str">
        <f t="shared" si="349"/>
        <v xml:space="preserve"> </v>
      </c>
      <c r="CT67" s="23"/>
      <c r="CU67" s="23"/>
      <c r="CV67" s="23"/>
      <c r="CW67" s="18" t="str">
        <f t="shared" si="146"/>
        <v xml:space="preserve"> </v>
      </c>
      <c r="CX67" s="18" t="str">
        <f t="shared" si="147"/>
        <v xml:space="preserve"> </v>
      </c>
      <c r="CY67" s="23"/>
      <c r="CZ67" s="23"/>
      <c r="DA67" s="23"/>
      <c r="DB67" s="18" t="str">
        <f t="shared" si="350"/>
        <v xml:space="preserve"> </v>
      </c>
      <c r="DC67" s="18" t="str">
        <f t="shared" si="351"/>
        <v xml:space="preserve"> </v>
      </c>
      <c r="DD67" s="23"/>
      <c r="DE67" s="23"/>
      <c r="DF67" s="23"/>
      <c r="DG67" s="18" t="str">
        <f t="shared" si="352"/>
        <v xml:space="preserve"> </v>
      </c>
      <c r="DH67" s="18" t="str">
        <f t="shared" si="353"/>
        <v xml:space="preserve"> </v>
      </c>
      <c r="DI67" s="23"/>
      <c r="DJ67" s="23"/>
      <c r="DK67" s="18" t="str">
        <f>IF(DI67=0," ",IF(DI67/DJ67*100&gt;200,"св.200",DI67/DJ67))</f>
        <v xml:space="preserve"> </v>
      </c>
      <c r="DL67" s="23"/>
      <c r="DM67" s="23"/>
      <c r="DN67" s="23"/>
      <c r="DO67" s="18" t="str">
        <f t="shared" si="354"/>
        <v xml:space="preserve"> </v>
      </c>
      <c r="DP67" s="18" t="str">
        <f>IF(DM67=0," ",IF(DM67/DN67*100&gt;200,"св.200",DM67/DN67))</f>
        <v xml:space="preserve"> </v>
      </c>
      <c r="DQ67" s="23"/>
      <c r="DR67" s="23"/>
      <c r="DS67" s="23"/>
      <c r="DT67" s="18" t="str">
        <f t="shared" si="121"/>
        <v xml:space="preserve"> </v>
      </c>
      <c r="DU67" s="18" t="str">
        <f>IF(DR67=0," ",IF(DR67/DS67*100&gt;200,"св.200",DR67/DS67))</f>
        <v xml:space="preserve"> </v>
      </c>
    </row>
    <row r="68" spans="1:125" s="39" customFormat="1" ht="15.75" customHeight="1" outlineLevel="1" x14ac:dyDescent="0.25">
      <c r="A68" s="11">
        <v>54</v>
      </c>
      <c r="B68" s="5" t="s">
        <v>94</v>
      </c>
      <c r="C68" s="17">
        <f>H68+AQ68</f>
        <v>5539085.2799999993</v>
      </c>
      <c r="D68" s="17">
        <f t="shared" si="309"/>
        <v>1126630.06</v>
      </c>
      <c r="E68" s="17">
        <f t="shared" si="309"/>
        <v>1310191.83</v>
      </c>
      <c r="F68" s="18">
        <f t="shared" si="220"/>
        <v>0.20339640988520766</v>
      </c>
      <c r="G68" s="18">
        <f t="shared" si="316"/>
        <v>0.85989702744521002</v>
      </c>
      <c r="H68" s="10">
        <f t="shared" si="310"/>
        <v>2818242.4</v>
      </c>
      <c r="I68" s="14">
        <f t="shared" si="310"/>
        <v>1107765.46</v>
      </c>
      <c r="J68" s="10">
        <f t="shared" si="310"/>
        <v>1125210.1100000001</v>
      </c>
      <c r="K68" s="18">
        <f t="shared" si="317"/>
        <v>0.39306961672281987</v>
      </c>
      <c r="L68" s="18">
        <f t="shared" si="318"/>
        <v>0.98449653993954944</v>
      </c>
      <c r="M68" s="23">
        <v>756600</v>
      </c>
      <c r="N68" s="23">
        <v>382715.57</v>
      </c>
      <c r="O68" s="23">
        <v>348832.34</v>
      </c>
      <c r="P68" s="18">
        <f>IF(N68&lt;=0," ",IF(M68&lt;=0," ",IF(N68/M68*100&gt;200,"СВ.200",N68/M68)))</f>
        <v>0.50583606925720326</v>
      </c>
      <c r="Q68" s="18">
        <f>IF(O68=0," ",IF(N68/O68*100&gt;200,"св.200",N68/O68))</f>
        <v>1.0971332818511035</v>
      </c>
      <c r="R68" s="23"/>
      <c r="S68" s="23"/>
      <c r="T68" s="23"/>
      <c r="U68" s="18" t="str">
        <f t="shared" si="321"/>
        <v xml:space="preserve"> </v>
      </c>
      <c r="V68" s="18" t="str">
        <f t="shared" si="322"/>
        <v xml:space="preserve"> </v>
      </c>
      <c r="W68" s="23">
        <v>20642.400000000001</v>
      </c>
      <c r="X68" s="23">
        <v>14642.4</v>
      </c>
      <c r="Y68" s="23"/>
      <c r="Z68" s="18">
        <f t="shared" si="323"/>
        <v>0.70933612370654564</v>
      </c>
      <c r="AA68" s="18" t="str">
        <f t="shared" si="324"/>
        <v xml:space="preserve"> </v>
      </c>
      <c r="AB68" s="23">
        <v>710000</v>
      </c>
      <c r="AC68" s="23">
        <v>22370.68</v>
      </c>
      <c r="AD68" s="23">
        <v>126736.31</v>
      </c>
      <c r="AE68" s="18">
        <f t="shared" si="325"/>
        <v>3.1508000000000001E-2</v>
      </c>
      <c r="AF68" s="18">
        <f t="shared" si="326"/>
        <v>0.17651358162471356</v>
      </c>
      <c r="AG68" s="23">
        <v>1330000</v>
      </c>
      <c r="AH68" s="23">
        <v>688036.81</v>
      </c>
      <c r="AI68" s="23">
        <v>649641.46</v>
      </c>
      <c r="AJ68" s="18">
        <f t="shared" si="327"/>
        <v>0.51732090977443612</v>
      </c>
      <c r="AK68" s="18">
        <f t="shared" si="328"/>
        <v>1.0591023700981155</v>
      </c>
      <c r="AL68" s="23">
        <v>1000</v>
      </c>
      <c r="AM68" s="23"/>
      <c r="AN68" s="23"/>
      <c r="AO68" s="18" t="str">
        <f t="shared" si="329"/>
        <v xml:space="preserve"> </v>
      </c>
      <c r="AP68" s="18" t="str">
        <f t="shared" si="330"/>
        <v xml:space="preserve"> </v>
      </c>
      <c r="AQ68" s="6">
        <f t="shared" si="311"/>
        <v>2720842.88</v>
      </c>
      <c r="AR68" s="6">
        <f t="shared" si="312"/>
        <v>18864.600000000002</v>
      </c>
      <c r="AS68" s="6">
        <f t="shared" si="313"/>
        <v>184981.72</v>
      </c>
      <c r="AT68" s="18">
        <f t="shared" si="331"/>
        <v>6.9333661780572944E-3</v>
      </c>
      <c r="AU68" s="18">
        <f t="shared" si="332"/>
        <v>0.10198088762500425</v>
      </c>
      <c r="AV68" s="23"/>
      <c r="AW68" s="23"/>
      <c r="AX68" s="23"/>
      <c r="AY68" s="18" t="str">
        <f t="shared" si="333"/>
        <v xml:space="preserve"> </v>
      </c>
      <c r="AZ68" s="18" t="str">
        <f t="shared" si="334"/>
        <v xml:space="preserve"> </v>
      </c>
      <c r="BA68" s="23">
        <v>54842.879999999997</v>
      </c>
      <c r="BB68" s="23">
        <v>1244.0899999999999</v>
      </c>
      <c r="BC68" s="23"/>
      <c r="BD68" s="18">
        <f t="shared" si="335"/>
        <v>2.2684621960042943E-2</v>
      </c>
      <c r="BE68" s="18" t="str">
        <f t="shared" si="336"/>
        <v xml:space="preserve"> </v>
      </c>
      <c r="BF68" s="23">
        <v>356000</v>
      </c>
      <c r="BG68" s="23">
        <v>16648.68</v>
      </c>
      <c r="BH68" s="23">
        <v>81448.7</v>
      </c>
      <c r="BI68" s="18">
        <f t="shared" si="358"/>
        <v>4.6765955056179774E-2</v>
      </c>
      <c r="BJ68" s="18">
        <f t="shared" si="359"/>
        <v>0.20440694572166285</v>
      </c>
      <c r="BK68" s="23"/>
      <c r="BL68" s="23"/>
      <c r="BM68" s="23"/>
      <c r="BN68" s="18"/>
      <c r="BO68" s="18" t="str">
        <f t="shared" si="337"/>
        <v xml:space="preserve"> </v>
      </c>
      <c r="BP68" s="23"/>
      <c r="BQ68" s="23"/>
      <c r="BR68" s="23"/>
      <c r="BS68" s="18" t="str">
        <f t="shared" si="338"/>
        <v xml:space="preserve"> </v>
      </c>
      <c r="BT68" s="18" t="str">
        <f t="shared" si="339"/>
        <v xml:space="preserve"> </v>
      </c>
      <c r="BU68" s="23">
        <v>410000</v>
      </c>
      <c r="BV68" s="23">
        <v>971.83</v>
      </c>
      <c r="BW68" s="23">
        <v>103533.02</v>
      </c>
      <c r="BX68" s="18">
        <f t="shared" si="356"/>
        <v>2.3703170731707319E-3</v>
      </c>
      <c r="BY68" s="18">
        <f t="shared" si="357"/>
        <v>9.3866671714975571E-3</v>
      </c>
      <c r="BZ68" s="23">
        <v>1900000</v>
      </c>
      <c r="CA68" s="23"/>
      <c r="CB68" s="23"/>
      <c r="CC68" s="18" t="str">
        <f t="shared" si="342"/>
        <v xml:space="preserve"> </v>
      </c>
      <c r="CD68" s="18" t="str">
        <f t="shared" si="343"/>
        <v xml:space="preserve"> </v>
      </c>
      <c r="CE68" s="17">
        <f t="shared" si="314"/>
        <v>0</v>
      </c>
      <c r="CF68" s="17">
        <f t="shared" si="315"/>
        <v>0</v>
      </c>
      <c r="CG68" s="17">
        <f t="shared" si="315"/>
        <v>0</v>
      </c>
      <c r="CH68" s="24" t="str">
        <f t="shared" si="344"/>
        <v xml:space="preserve"> </v>
      </c>
      <c r="CI68" s="18" t="str">
        <f t="shared" si="345"/>
        <v xml:space="preserve"> </v>
      </c>
      <c r="CJ68" s="23"/>
      <c r="CK68" s="23"/>
      <c r="CL68" s="23"/>
      <c r="CM68" s="18" t="str">
        <f t="shared" si="346"/>
        <v xml:space="preserve"> </v>
      </c>
      <c r="CN68" s="18" t="str">
        <f t="shared" si="347"/>
        <v xml:space="preserve"> </v>
      </c>
      <c r="CO68" s="23"/>
      <c r="CP68" s="23"/>
      <c r="CQ68" s="23"/>
      <c r="CR68" s="18" t="str">
        <f t="shared" si="348"/>
        <v xml:space="preserve"> </v>
      </c>
      <c r="CS68" s="18" t="str">
        <f t="shared" si="349"/>
        <v xml:space="preserve"> </v>
      </c>
      <c r="CT68" s="23"/>
      <c r="CU68" s="23"/>
      <c r="CV68" s="23"/>
      <c r="CW68" s="18" t="str">
        <f t="shared" si="146"/>
        <v xml:space="preserve"> </v>
      </c>
      <c r="CX68" s="18" t="str">
        <f t="shared" si="147"/>
        <v xml:space="preserve"> </v>
      </c>
      <c r="CY68" s="23"/>
      <c r="CZ68" s="23"/>
      <c r="DA68" s="23"/>
      <c r="DB68" s="18" t="str">
        <f t="shared" si="350"/>
        <v xml:space="preserve"> </v>
      </c>
      <c r="DC68" s="18" t="str">
        <f t="shared" si="351"/>
        <v xml:space="preserve"> </v>
      </c>
      <c r="DD68" s="23"/>
      <c r="DE68" s="23"/>
      <c r="DF68" s="23"/>
      <c r="DG68" s="18" t="str">
        <f t="shared" si="352"/>
        <v xml:space="preserve"> </v>
      </c>
      <c r="DH68" s="18" t="str">
        <f t="shared" si="353"/>
        <v xml:space="preserve"> </v>
      </c>
      <c r="DI68" s="23"/>
      <c r="DJ68" s="23"/>
      <c r="DK68" s="18" t="str">
        <f t="shared" si="150"/>
        <v xml:space="preserve"> </v>
      </c>
      <c r="DL68" s="23"/>
      <c r="DM68" s="23"/>
      <c r="DN68" s="23"/>
      <c r="DO68" s="18" t="str">
        <f t="shared" si="354"/>
        <v xml:space="preserve"> </v>
      </c>
      <c r="DP68" s="18" t="str">
        <f t="shared" si="355"/>
        <v xml:space="preserve"> </v>
      </c>
      <c r="DQ68" s="23"/>
      <c r="DR68" s="23"/>
      <c r="DS68" s="23"/>
      <c r="DT68" s="18" t="str">
        <f t="shared" si="121"/>
        <v xml:space="preserve"> </v>
      </c>
      <c r="DU68" s="18" t="str">
        <f t="shared" ref="DU68:DU81" si="360">IF(DS68=0," ",IF(DR68/DS68*100&gt;200,"св.200",DR68/DS68))</f>
        <v xml:space="preserve"> </v>
      </c>
    </row>
    <row r="69" spans="1:125" s="38" customFormat="1" ht="32.1" customHeight="1" x14ac:dyDescent="0.25">
      <c r="A69" s="12"/>
      <c r="B69" s="4" t="s">
        <v>130</v>
      </c>
      <c r="C69" s="20">
        <f>SUM(C70:C74)</f>
        <v>13820673.960000001</v>
      </c>
      <c r="D69" s="20">
        <f t="shared" ref="D69:E69" si="361">SUM(D70:D74)</f>
        <v>6660485.9499999993</v>
      </c>
      <c r="E69" s="20">
        <f t="shared" si="361"/>
        <v>6866890.5300000003</v>
      </c>
      <c r="F69" s="16">
        <f t="shared" si="220"/>
        <v>0.48192193588220633</v>
      </c>
      <c r="G69" s="16">
        <f t="shared" ref="G69:G127" si="362">IF(E69=0," ",IF(D69/E69*100&gt;200,"св.200",D69/E69))</f>
        <v>0.96994206051512499</v>
      </c>
      <c r="H69" s="15">
        <f t="shared" ref="H69:J69" si="363">SUM(H70:H74)</f>
        <v>13648678</v>
      </c>
      <c r="I69" s="29">
        <f>SUM(I70:I74)</f>
        <v>6643749.6999999993</v>
      </c>
      <c r="J69" s="15">
        <f t="shared" si="363"/>
        <v>6865110.1900000004</v>
      </c>
      <c r="K69" s="16">
        <f t="shared" ref="K69:K94" si="364">IF(I69&lt;=0," ",IF(I69/H69*100&gt;200,"СВ.200",I69/H69))</f>
        <v>0.48676873320624892</v>
      </c>
      <c r="L69" s="16">
        <f t="shared" ref="L69:L127" si="365">IF(J69=0," ",IF(I69/J69*100&gt;200,"св.200",I69/J69))</f>
        <v>0.96775572658361053</v>
      </c>
      <c r="M69" s="15">
        <f>SUM(M70:M74)</f>
        <v>11784330</v>
      </c>
      <c r="N69" s="15">
        <f>SUM(N70:N74)</f>
        <v>5983705.7400000012</v>
      </c>
      <c r="O69" s="15">
        <f>SUM(O70:O74)</f>
        <v>5933634.2700000005</v>
      </c>
      <c r="P69" s="16">
        <f t="shared" ref="P69:P94" si="366">IF(N69&lt;=0," ",IF(M69&lt;=0," ",IF(N69/M69*100&gt;200,"СВ.200",N69/M69)))</f>
        <v>0.50776800547846179</v>
      </c>
      <c r="Q69" s="16">
        <f t="shared" ref="Q69:Q127" si="367">IF(O69=0," ",IF(N69/O69*100&gt;200,"св.200",N69/O69))</f>
        <v>1.0084385837956273</v>
      </c>
      <c r="R69" s="15">
        <f>SUM(R70:R74)</f>
        <v>502663</v>
      </c>
      <c r="S69" s="15">
        <f>SUM(S70:S74)</f>
        <v>255368.05</v>
      </c>
      <c r="T69" s="15">
        <f>SUM(T70:T74)</f>
        <v>261067.4</v>
      </c>
      <c r="U69" s="16">
        <f t="shared" ref="U69:U94" si="368">IF(S69&lt;=0," ",IF(R69&lt;=0," ",IF(S69/R69*100&gt;200,"СВ.200",S69/R69)))</f>
        <v>0.50803033045997015</v>
      </c>
      <c r="V69" s="16">
        <f t="shared" ref="V69:V123" si="369">IF(T69=0," ",IF(S69/T69*100&gt;200,"св.200",S69/T69))</f>
        <v>0.97816904753331901</v>
      </c>
      <c r="W69" s="15">
        <f>SUM(W70:W74)</f>
        <v>98200</v>
      </c>
      <c r="X69" s="15">
        <f>SUM(X70:X74)</f>
        <v>109815.94</v>
      </c>
      <c r="Y69" s="15">
        <f>SUM(Y70:Y74)</f>
        <v>428799.57999999996</v>
      </c>
      <c r="Z69" s="16">
        <f t="shared" ref="Z69:Z94" si="370">IF(X69&lt;=0," ",IF(W69&lt;=0," ",IF(X69/W69*100&gt;200,"СВ.200",X69/W69)))</f>
        <v>1.1182885947046843</v>
      </c>
      <c r="AA69" s="16">
        <f t="shared" ref="AA69:AA126" si="371">IF(Y69=0," ",IF(X69/Y69*100&gt;200,"св.200",X69/Y69))</f>
        <v>0.25610085718833964</v>
      </c>
      <c r="AB69" s="15">
        <f>SUM(AB70:AB74)</f>
        <v>166000</v>
      </c>
      <c r="AC69" s="15">
        <f>SUM(AC70:AC74)</f>
        <v>26902.760000000002</v>
      </c>
      <c r="AD69" s="15">
        <f>SUM(AD70:AD74)</f>
        <v>43153.08</v>
      </c>
      <c r="AE69" s="16">
        <f t="shared" ref="AE69:AE94" si="372">IF(AC69&lt;=0," ",IF(AB69&lt;=0," ",IF(AC69/AB69*100&gt;200,"СВ.200",AC69/AB69)))</f>
        <v>0.16206481927710845</v>
      </c>
      <c r="AF69" s="16">
        <f t="shared" ref="AF69:AF127" si="373">IF(AD69=0," ",IF(AC69/AD69*100&gt;200,"св.200",AC69/AD69))</f>
        <v>0.62342618417966922</v>
      </c>
      <c r="AG69" s="15">
        <f>SUM(AG70:AG74)</f>
        <v>1097485</v>
      </c>
      <c r="AH69" s="15">
        <f>SUM(AH70:AH74)</f>
        <v>267957.21000000002</v>
      </c>
      <c r="AI69" s="15">
        <f>SUM(AI70:AI74)</f>
        <v>198455.86</v>
      </c>
      <c r="AJ69" s="16">
        <f t="shared" ref="AJ69:AJ94" si="374">IF(AH69&lt;=0," ",IF(AG69&lt;=0," ",IF(AH69/AG69*100&gt;200,"СВ.200",AH69/AG69)))</f>
        <v>0.24415569233292483</v>
      </c>
      <c r="AK69" s="16">
        <f t="shared" ref="AK69:AK126" si="375">IF(AI69=0," ",IF(AH69/AI69*100&gt;200,"св.200",AH69/AI69))</f>
        <v>1.3502106211426563</v>
      </c>
      <c r="AL69" s="15">
        <f>SUM(AL70:AL74)</f>
        <v>0</v>
      </c>
      <c r="AM69" s="15">
        <f>SUM(AM70:AM74)</f>
        <v>0</v>
      </c>
      <c r="AN69" s="15">
        <f>SUM(AN70:AN74)</f>
        <v>0</v>
      </c>
      <c r="AO69" s="16" t="str">
        <f t="shared" si="274"/>
        <v xml:space="preserve"> </v>
      </c>
      <c r="AP69" s="16" t="str">
        <f t="shared" ref="AP69:AP127" si="376">IF(AN69=0," ",IF(AM69/AN69*100&gt;200,"св.200",AM69/AN69))</f>
        <v xml:space="preserve"> </v>
      </c>
      <c r="AQ69" s="15">
        <f>SUM(AQ70:AQ74)</f>
        <v>171995.96</v>
      </c>
      <c r="AR69" s="15">
        <f t="shared" ref="AR69:AS69" si="377">SUM(AR70:AR74)</f>
        <v>16736.25</v>
      </c>
      <c r="AS69" s="15">
        <f t="shared" si="377"/>
        <v>1780.3400000000001</v>
      </c>
      <c r="AT69" s="16">
        <f t="shared" ref="AT69:AT94" si="378">IF(AR69&lt;=0," ",IF(AQ69&lt;=0," ",IF(AR69/AQ69*100&gt;200,"СВ.200",AR69/AQ69)))</f>
        <v>9.7306064630820407E-2</v>
      </c>
      <c r="AU69" s="16" t="str">
        <f t="shared" ref="AU69:AU127" si="379">IF(AS69=0," ",IF(AR69/AS69*100&gt;200,"св.200",AR69/AS69))</f>
        <v>св.200</v>
      </c>
      <c r="AV69" s="15">
        <f>SUM(AV70:AV74)</f>
        <v>80000</v>
      </c>
      <c r="AW69" s="15">
        <f>SUM(AW70:AW74)</f>
        <v>10986.21</v>
      </c>
      <c r="AX69" s="15">
        <f>SUM(AX70:AX74)</f>
        <v>166.15</v>
      </c>
      <c r="AY69" s="16">
        <f t="shared" ref="AY69:AY94" si="380">IF(AW69&lt;=0," ",IF(AV69&lt;=0," ",IF(AW69/AV69*100&gt;200,"СВ.200",AW69/AV69)))</f>
        <v>0.13732762499999998</v>
      </c>
      <c r="AZ69" s="16" t="str">
        <f t="shared" ref="AZ69:AZ127" si="381">IF(AX69=0," ",IF(AW69/AX69*100&gt;200,"св.200",AW69/AX69))</f>
        <v>св.200</v>
      </c>
      <c r="BA69" s="15">
        <f>SUM(BA70:BA74)</f>
        <v>4395.96</v>
      </c>
      <c r="BB69" s="15">
        <f>SUM(BB70:BB74)</f>
        <v>0</v>
      </c>
      <c r="BC69" s="15">
        <f>SUM(BC70:BC74)</f>
        <v>0</v>
      </c>
      <c r="BD69" s="16" t="str">
        <f t="shared" ref="BD69:BD123" si="382">IF(BB69&lt;=0," ",IF(BA69&lt;=0," ",IF(BB69/BA69*100&gt;200,"СВ.200",BB69/BA69)))</f>
        <v xml:space="preserve"> </v>
      </c>
      <c r="BE69" s="16" t="str">
        <f t="shared" ref="BE69:BE123" si="383">IF(BC69=0," ",IF(BB69/BC69*100&gt;200,"св.200",BB69/BC69))</f>
        <v xml:space="preserve"> </v>
      </c>
      <c r="BF69" s="15">
        <f>SUM(BF70:BF74)</f>
        <v>0</v>
      </c>
      <c r="BG69" s="15">
        <f>SUM(BG70:BG74)</f>
        <v>0</v>
      </c>
      <c r="BH69" s="15">
        <f>SUM(BH70:BH74)</f>
        <v>0</v>
      </c>
      <c r="BI69" s="16" t="str">
        <f t="shared" ref="BI69:BI94" si="384">IF(BG69&lt;=0," ",IF(BF69&lt;=0," ",IF(BG69/BF69*100&gt;200,"СВ.200",BG69/BF69)))</f>
        <v xml:space="preserve"> </v>
      </c>
      <c r="BJ69" s="16" t="str">
        <f t="shared" ref="BJ69:BJ123" si="385">IF(BH69=0," ",IF(BG69/BH69*100&gt;200,"св.200",BG69/BH69))</f>
        <v xml:space="preserve"> </v>
      </c>
      <c r="BK69" s="15">
        <f>SUM(BK70:BK74)</f>
        <v>16600</v>
      </c>
      <c r="BL69" s="15">
        <f>SUM(BL70:BL74)</f>
        <v>0</v>
      </c>
      <c r="BM69" s="15">
        <f>SUM(BM70:BM74)</f>
        <v>0</v>
      </c>
      <c r="BN69" s="16" t="str">
        <f t="shared" ref="BN69:BN80" si="386">IF(BL69&lt;=0," ",IF(BK69&lt;=0," ",IF(BL69/BK69*100&gt;200,"СВ.200",BL69/BK69)))</f>
        <v xml:space="preserve"> </v>
      </c>
      <c r="BO69" s="16" t="str">
        <f t="shared" ref="BO69:BO127" si="387">IF(BM69=0," ",IF(BL69/BM69*100&gt;200,"св.200",BL69/BM69))</f>
        <v xml:space="preserve"> </v>
      </c>
      <c r="BP69" s="15">
        <f>SUM(BP70:BP74)</f>
        <v>10000</v>
      </c>
      <c r="BQ69" s="15">
        <f>SUM(BQ70:BQ74)</f>
        <v>5750.04</v>
      </c>
      <c r="BR69" s="15">
        <f>SUM(BR70:BR74)</f>
        <v>1614.19</v>
      </c>
      <c r="BS69" s="16">
        <f t="shared" ref="BS69:BS94" si="388">IF(BQ69&lt;=0," ",IF(BP69&lt;=0," ",IF(BQ69/BP69*100&gt;200,"СВ.200",BQ69/BP69)))</f>
        <v>0.57500399999999996</v>
      </c>
      <c r="BT69" s="16" t="str">
        <f t="shared" ref="BT69:BT123" si="389">IF(BR69=0," ",IF(BQ69/BR69*100&gt;200,"св.200",BQ69/BR69))</f>
        <v>св.200</v>
      </c>
      <c r="BU69" s="15">
        <f>SUM(BU70:BU74)</f>
        <v>26000</v>
      </c>
      <c r="BV69" s="15">
        <f>SUM(BV70:BV74)</f>
        <v>0</v>
      </c>
      <c r="BW69" s="15">
        <f>SUM(BW70:BW74)</f>
        <v>0</v>
      </c>
      <c r="BX69" s="16" t="str">
        <f t="shared" ref="BX69:BX89" si="390">IF(BV69&lt;=0," ",IF(BU69&lt;=0," ",IF(BV69/BU69*100&gt;200,"СВ.200",BV69/BU69)))</f>
        <v xml:space="preserve"> </v>
      </c>
      <c r="BY69" s="16" t="str">
        <f t="shared" ref="BY69:BY125" si="391">IF(BW69=0," ",IF(BV69/BW69*100&gt;200,"св.200",BV69/BW69))</f>
        <v xml:space="preserve"> </v>
      </c>
      <c r="BZ69" s="15">
        <f>SUM(BZ70:BZ74)</f>
        <v>0</v>
      </c>
      <c r="CA69" s="15">
        <f>SUM(CA70:CA74)</f>
        <v>0</v>
      </c>
      <c r="CB69" s="15">
        <f>SUM(CB70:CB74)</f>
        <v>0</v>
      </c>
      <c r="CC69" s="16" t="str">
        <f t="shared" si="272"/>
        <v xml:space="preserve"> </v>
      </c>
      <c r="CD69" s="16" t="str">
        <f t="shared" ref="CD69:CD127" si="392">IF(CB69=0," ",IF(CA69/CB69*100&gt;200,"св.200",CA69/CB69))</f>
        <v xml:space="preserve"> </v>
      </c>
      <c r="CE69" s="20">
        <f>SUM(CE70:CE74)</f>
        <v>35000</v>
      </c>
      <c r="CF69" s="20">
        <f t="shared" ref="CF69" si="393">SUM(CF70:CF74)</f>
        <v>0</v>
      </c>
      <c r="CG69" s="20">
        <f t="shared" ref="CG69" si="394">SUM(CG70:CG74)</f>
        <v>0</v>
      </c>
      <c r="CH69" s="16" t="str">
        <f t="shared" ref="CH69:CH127" si="395">IF(CF69&lt;=0," ",IF(CE69&lt;=0," ",IF(CF69/CE69*100&gt;200,"СВ.200",CF69/CE69)))</f>
        <v xml:space="preserve"> </v>
      </c>
      <c r="CI69" s="16" t="str">
        <f>IF(CF69=0," ",IF(CF69/CG69*100&gt;200,"св.200",CF69/CG69))</f>
        <v xml:space="preserve"> </v>
      </c>
      <c r="CJ69" s="15">
        <f>SUM(CJ70:CJ74)</f>
        <v>35000</v>
      </c>
      <c r="CK69" s="15">
        <f>SUM(CK70:CK74)</f>
        <v>0</v>
      </c>
      <c r="CL69" s="15">
        <f>SUM(CL70:CL74)</f>
        <v>0</v>
      </c>
      <c r="CM69" s="16" t="str">
        <f t="shared" ref="CM69:CM127" si="396">IF(CK69&lt;=0," ",IF(CJ69&lt;=0," ",IF(CK69/CJ69*100&gt;200,"СВ.200",CK69/CJ69)))</f>
        <v xml:space="preserve"> </v>
      </c>
      <c r="CN69" s="16" t="str">
        <f>IF(CK69=0," ",IF(CK69/CL69*100&gt;200,"св.200",CK69/CL69))</f>
        <v xml:space="preserve"> </v>
      </c>
      <c r="CO69" s="15">
        <f>SUM(CO70:CO74)</f>
        <v>0</v>
      </c>
      <c r="CP69" s="15">
        <f>SUM(CP70:CP74)</f>
        <v>0</v>
      </c>
      <c r="CQ69" s="15">
        <f>SUM(CQ70:CQ74)</f>
        <v>0</v>
      </c>
      <c r="CR69" s="16" t="str">
        <f t="shared" ref="CR69:CR127" si="397">IF(CP69&lt;=0," ",IF(CO69&lt;=0," ",IF(CP69/CO69*100&gt;200,"СВ.200",CP69/CO69)))</f>
        <v xml:space="preserve"> </v>
      </c>
      <c r="CS69" s="16" t="str">
        <f t="shared" ref="CS69:CS127" si="398">IF(CQ69=0," ",IF(CP69/CQ69*100&gt;200,"св.200",CP69/CQ69))</f>
        <v xml:space="preserve"> </v>
      </c>
      <c r="CT69" s="15">
        <f>SUM(CT70:CT74)</f>
        <v>0</v>
      </c>
      <c r="CU69" s="15">
        <f>SUM(CU70:CU74)</f>
        <v>0</v>
      </c>
      <c r="CV69" s="15">
        <f>SUM(CV70:CV74)</f>
        <v>0</v>
      </c>
      <c r="CW69" s="30" t="str">
        <f t="shared" si="146"/>
        <v xml:space="preserve"> </v>
      </c>
      <c r="CX69" s="30" t="str">
        <f t="shared" si="147"/>
        <v xml:space="preserve"> </v>
      </c>
      <c r="CY69" s="15">
        <f>SUM(CY70:CY74)</f>
        <v>0</v>
      </c>
      <c r="CZ69" s="15">
        <f>SUM(CZ70:CZ74)</f>
        <v>0</v>
      </c>
      <c r="DA69" s="15">
        <f>SUM(DA70:DA74)</f>
        <v>0</v>
      </c>
      <c r="DB69" s="16" t="str">
        <f t="shared" ref="DB69:DB94" si="399">IF(CZ69&lt;=0," ",IF(CY69&lt;=0," ",IF(CZ69/CY69*100&gt;200,"СВ.200",CZ69/CY69)))</f>
        <v xml:space="preserve"> </v>
      </c>
      <c r="DC69" s="16" t="str">
        <f t="shared" ref="DC69:DC127" si="400">IF(DA69=0," ",IF(CZ69/DA69*100&gt;200,"св.200",CZ69/DA69))</f>
        <v xml:space="preserve"> </v>
      </c>
      <c r="DD69" s="15">
        <f>SUM(DD70:DD74)</f>
        <v>0</v>
      </c>
      <c r="DE69" s="15">
        <f>SUM(DE70:DE74)</f>
        <v>0</v>
      </c>
      <c r="DF69" s="15">
        <f>SUM(DF70:DF74)</f>
        <v>0</v>
      </c>
      <c r="DG69" s="16" t="str">
        <f t="shared" ref="DG69:DG94" si="401">IF(DE69&lt;=0," ",IF(DD69&lt;=0," ",IF(DE69/DD69*100&gt;200,"СВ.200",DE69/DD69)))</f>
        <v xml:space="preserve"> </v>
      </c>
      <c r="DH69" s="16" t="str">
        <f t="shared" ref="DH69:DH128" si="402">IF(DF69=0," ",IF(DE69/DF69*100&gt;200,"св.200",DE69/DF69))</f>
        <v xml:space="preserve"> </v>
      </c>
      <c r="DI69" s="15">
        <f>SUM(DI70:DI74)</f>
        <v>0</v>
      </c>
      <c r="DJ69" s="15">
        <f>SUM(DJ70:DJ74)</f>
        <v>0</v>
      </c>
      <c r="DK69" s="16" t="str">
        <f t="shared" ref="DK69:DK121" si="403">IF(DJ69=0," ",IF(DI69/DJ69*100&gt;200,"св.200",DI69/DJ69))</f>
        <v xml:space="preserve"> </v>
      </c>
      <c r="DL69" s="15">
        <f>SUM(DL70:DL74)</f>
        <v>0</v>
      </c>
      <c r="DM69" s="15">
        <f>SUM(DM70:DM74)</f>
        <v>0</v>
      </c>
      <c r="DN69" s="15">
        <f>SUM(DN70:DN74)</f>
        <v>0</v>
      </c>
      <c r="DO69" s="16" t="str">
        <f t="shared" ref="DO69:DO94" si="404">IF(DM69&lt;=0," ",IF(DL69&lt;=0," ",IF(DM69/DL69*100&gt;200,"СВ.200",DM69/DL69)))</f>
        <v xml:space="preserve"> </v>
      </c>
      <c r="DP69" s="16" t="str">
        <f t="shared" ref="DP69:DP121" si="405">IF(DN69=0," ",IF(DM69/DN69*100&gt;200,"св.200",DM69/DN69))</f>
        <v xml:space="preserve"> </v>
      </c>
      <c r="DQ69" s="15">
        <f>SUM(DQ70:DQ74)</f>
        <v>0</v>
      </c>
      <c r="DR69" s="15">
        <f>SUM(DR70:DR74)</f>
        <v>0</v>
      </c>
      <c r="DS69" s="15">
        <f>SUM(DS70:DS74)</f>
        <v>0</v>
      </c>
      <c r="DT69" s="16" t="str">
        <f t="shared" si="121"/>
        <v xml:space="preserve"> </v>
      </c>
      <c r="DU69" s="16" t="str">
        <f t="shared" si="360"/>
        <v xml:space="preserve"> </v>
      </c>
    </row>
    <row r="70" spans="1:125" s="39" customFormat="1" ht="15.75" customHeight="1" outlineLevel="1" x14ac:dyDescent="0.25">
      <c r="A70" s="11">
        <v>55</v>
      </c>
      <c r="B70" s="5" t="s">
        <v>107</v>
      </c>
      <c r="C70" s="17">
        <f>H70+AQ70</f>
        <v>12684448</v>
      </c>
      <c r="D70" s="17">
        <f t="shared" ref="D70:E74" si="406">I70+AR70</f>
        <v>6219724.2800000003</v>
      </c>
      <c r="E70" s="17">
        <f t="shared" si="406"/>
        <v>6160601.2700000005</v>
      </c>
      <c r="F70" s="18">
        <f t="shared" ref="F70:F101" si="407">IF(D70&lt;=0," ",IF(D70/C70*100&gt;200,"СВ.200",D70/C70))</f>
        <v>0.4903425265332792</v>
      </c>
      <c r="G70" s="18">
        <f t="shared" si="362"/>
        <v>1.009596954486879</v>
      </c>
      <c r="H70" s="10">
        <f t="shared" ref="H70:J74" si="408">W70++AG70+M70+AB70+AL70+R70</f>
        <v>12516848</v>
      </c>
      <c r="I70" s="14">
        <f t="shared" si="408"/>
        <v>6202988.0300000003</v>
      </c>
      <c r="J70" s="10">
        <f t="shared" si="408"/>
        <v>6158820.9300000006</v>
      </c>
      <c r="K70" s="18">
        <f t="shared" si="364"/>
        <v>0.49557109185954806</v>
      </c>
      <c r="L70" s="18">
        <f t="shared" si="365"/>
        <v>1.0071713564174043</v>
      </c>
      <c r="M70" s="23">
        <v>11437200</v>
      </c>
      <c r="N70" s="23">
        <v>5781641.4500000002</v>
      </c>
      <c r="O70" s="23">
        <v>5733318.3799999999</v>
      </c>
      <c r="P70" s="18">
        <f t="shared" si="366"/>
        <v>0.50551196534116738</v>
      </c>
      <c r="Q70" s="18">
        <f t="shared" si="367"/>
        <v>1.0084284644244719</v>
      </c>
      <c r="R70" s="23">
        <v>502663</v>
      </c>
      <c r="S70" s="23">
        <v>255368.05</v>
      </c>
      <c r="T70" s="23">
        <v>261067.4</v>
      </c>
      <c r="U70" s="18">
        <f t="shared" si="368"/>
        <v>0.50803033045997015</v>
      </c>
      <c r="V70" s="18">
        <f t="shared" si="369"/>
        <v>0.97816904753331901</v>
      </c>
      <c r="W70" s="23">
        <v>22000</v>
      </c>
      <c r="X70" s="23">
        <v>8923.24</v>
      </c>
      <c r="Y70" s="23">
        <v>22787</v>
      </c>
      <c r="Z70" s="18">
        <f t="shared" si="370"/>
        <v>0.40560181818181817</v>
      </c>
      <c r="AA70" s="18">
        <f t="shared" si="371"/>
        <v>0.39159345240707422</v>
      </c>
      <c r="AB70" s="23">
        <v>55000</v>
      </c>
      <c r="AC70" s="23">
        <v>3334.34</v>
      </c>
      <c r="AD70" s="23">
        <v>5590.17</v>
      </c>
      <c r="AE70" s="18">
        <f t="shared" si="372"/>
        <v>6.0624363636363636E-2</v>
      </c>
      <c r="AF70" s="18">
        <f t="shared" si="373"/>
        <v>0.5964648660058639</v>
      </c>
      <c r="AG70" s="23">
        <v>499985</v>
      </c>
      <c r="AH70" s="23">
        <v>153720.95000000001</v>
      </c>
      <c r="AI70" s="23">
        <v>136057.98000000001</v>
      </c>
      <c r="AJ70" s="18">
        <f t="shared" si="374"/>
        <v>0.30745112353370602</v>
      </c>
      <c r="AK70" s="18">
        <f t="shared" si="375"/>
        <v>1.129819434332334</v>
      </c>
      <c r="AL70" s="23"/>
      <c r="AM70" s="23"/>
      <c r="AN70" s="23"/>
      <c r="AO70" s="18" t="str">
        <f t="shared" si="274"/>
        <v xml:space="preserve"> </v>
      </c>
      <c r="AP70" s="18" t="str">
        <f t="shared" si="376"/>
        <v xml:space="preserve"> </v>
      </c>
      <c r="AQ70" s="6">
        <f t="shared" ref="AQ70:AQ74" si="409">AV70+BA70+BF70+BK70+BP70+BU70+BZ70+CE70+CY70+DD70+DL70+CT70+DQ70</f>
        <v>167600</v>
      </c>
      <c r="AR70" s="6">
        <f t="shared" ref="AR70:AR74" si="410">AW70+BB70+BG70+BL70+BQ70+BV70+CA70+CF70+CZ70+DE70+DM70+CU70+DI70+DR70</f>
        <v>16736.25</v>
      </c>
      <c r="AS70" s="6">
        <f t="shared" ref="AS70:AS74" si="411">AX70+BC70+BH70+BM70+BR70+BW70+CB70+CG70+DA70+DF70+DN70+CV70+DJ70+DS70</f>
        <v>1780.3400000000001</v>
      </c>
      <c r="AT70" s="18">
        <f t="shared" si="378"/>
        <v>9.9858293556085914E-2</v>
      </c>
      <c r="AU70" s="18" t="str">
        <f t="shared" si="379"/>
        <v>св.200</v>
      </c>
      <c r="AV70" s="23">
        <v>80000</v>
      </c>
      <c r="AW70" s="23">
        <v>10986.21</v>
      </c>
      <c r="AX70" s="23">
        <v>166.15</v>
      </c>
      <c r="AY70" s="18">
        <f t="shared" si="380"/>
        <v>0.13732762499999998</v>
      </c>
      <c r="AZ70" s="18" t="str">
        <f t="shared" si="381"/>
        <v>св.200</v>
      </c>
      <c r="BA70" s="23"/>
      <c r="BB70" s="23"/>
      <c r="BC70" s="23"/>
      <c r="BD70" s="18" t="str">
        <f t="shared" si="382"/>
        <v xml:space="preserve"> </v>
      </c>
      <c r="BE70" s="18" t="str">
        <f t="shared" si="383"/>
        <v xml:space="preserve"> </v>
      </c>
      <c r="BF70" s="23"/>
      <c r="BG70" s="23"/>
      <c r="BH70" s="23"/>
      <c r="BI70" s="18" t="str">
        <f t="shared" si="384"/>
        <v xml:space="preserve"> </v>
      </c>
      <c r="BJ70" s="18" t="str">
        <f t="shared" si="385"/>
        <v xml:space="preserve"> </v>
      </c>
      <c r="BK70" s="23">
        <v>16600</v>
      </c>
      <c r="BL70" s="23"/>
      <c r="BM70" s="23"/>
      <c r="BN70" s="18" t="str">
        <f t="shared" si="386"/>
        <v xml:space="preserve"> </v>
      </c>
      <c r="BO70" s="18" t="str">
        <f t="shared" si="387"/>
        <v xml:space="preserve"> </v>
      </c>
      <c r="BP70" s="23">
        <v>10000</v>
      </c>
      <c r="BQ70" s="23">
        <v>5750.04</v>
      </c>
      <c r="BR70" s="23">
        <v>1614.19</v>
      </c>
      <c r="BS70" s="18">
        <f t="shared" si="388"/>
        <v>0.57500399999999996</v>
      </c>
      <c r="BT70" s="18" t="str">
        <f t="shared" si="389"/>
        <v>св.200</v>
      </c>
      <c r="BU70" s="23">
        <v>26000</v>
      </c>
      <c r="BV70" s="23"/>
      <c r="BW70" s="23"/>
      <c r="BX70" s="18" t="str">
        <f t="shared" si="390"/>
        <v xml:space="preserve"> </v>
      </c>
      <c r="BY70" s="18" t="str">
        <f t="shared" si="391"/>
        <v xml:space="preserve"> </v>
      </c>
      <c r="BZ70" s="23"/>
      <c r="CA70" s="23"/>
      <c r="CB70" s="23"/>
      <c r="CC70" s="18" t="str">
        <f t="shared" si="272"/>
        <v xml:space="preserve"> </v>
      </c>
      <c r="CD70" s="18" t="str">
        <f t="shared" si="392"/>
        <v xml:space="preserve"> </v>
      </c>
      <c r="CE70" s="17">
        <f t="shared" ref="CE70:CE74" si="412">CJ70+CO70</f>
        <v>35000</v>
      </c>
      <c r="CF70" s="17">
        <f t="shared" ref="CF70:CG74" si="413">CK70+CP70</f>
        <v>0</v>
      </c>
      <c r="CG70" s="17">
        <f t="shared" si="413"/>
        <v>0</v>
      </c>
      <c r="CH70" s="18" t="str">
        <f>IF(CF70&lt;=0," ",IF(CE70&lt;=0," ",IF(CF70/CE70*100&gt;200,"СВ.200",CF70/CE70)))</f>
        <v xml:space="preserve"> </v>
      </c>
      <c r="CI70" s="18" t="str">
        <f>IF(CF70=0," ",IF(CF70/CG70*100&gt;200,"св.200",CF70/CG70))</f>
        <v xml:space="preserve"> </v>
      </c>
      <c r="CJ70" s="23">
        <v>35000</v>
      </c>
      <c r="CK70" s="23"/>
      <c r="CL70" s="23"/>
      <c r="CM70" s="18" t="str">
        <f t="shared" si="396"/>
        <v xml:space="preserve"> </v>
      </c>
      <c r="CN70" s="18" t="str">
        <f>IF(CK70=0," ",IF(CK70/CL70*100&gt;200,"св.200",CK70/CL70))</f>
        <v xml:space="preserve"> </v>
      </c>
      <c r="CO70" s="23"/>
      <c r="CP70" s="23"/>
      <c r="CQ70" s="23"/>
      <c r="CR70" s="18" t="str">
        <f t="shared" si="397"/>
        <v xml:space="preserve"> </v>
      </c>
      <c r="CS70" s="18" t="str">
        <f t="shared" si="398"/>
        <v xml:space="preserve"> </v>
      </c>
      <c r="CT70" s="23"/>
      <c r="CU70" s="23"/>
      <c r="CV70" s="23"/>
      <c r="CW70" s="18" t="str">
        <f t="shared" si="146"/>
        <v xml:space="preserve"> </v>
      </c>
      <c r="CX70" s="18" t="str">
        <f t="shared" si="147"/>
        <v xml:space="preserve"> </v>
      </c>
      <c r="CY70" s="23"/>
      <c r="CZ70" s="23"/>
      <c r="DA70" s="23"/>
      <c r="DB70" s="18" t="str">
        <f t="shared" si="399"/>
        <v xml:space="preserve"> </v>
      </c>
      <c r="DC70" s="18" t="str">
        <f t="shared" si="400"/>
        <v xml:space="preserve"> </v>
      </c>
      <c r="DD70" s="23"/>
      <c r="DE70" s="23"/>
      <c r="DF70" s="23"/>
      <c r="DG70" s="18" t="str">
        <f t="shared" si="401"/>
        <v xml:space="preserve"> </v>
      </c>
      <c r="DH70" s="18" t="str">
        <f t="shared" si="402"/>
        <v xml:space="preserve"> </v>
      </c>
      <c r="DI70" s="23"/>
      <c r="DJ70" s="23"/>
      <c r="DK70" s="18" t="str">
        <f t="shared" si="403"/>
        <v xml:space="preserve"> </v>
      </c>
      <c r="DL70" s="23"/>
      <c r="DM70" s="23"/>
      <c r="DN70" s="23"/>
      <c r="DO70" s="18" t="str">
        <f t="shared" si="404"/>
        <v xml:space="preserve"> </v>
      </c>
      <c r="DP70" s="18" t="str">
        <f t="shared" si="405"/>
        <v xml:space="preserve"> </v>
      </c>
      <c r="DQ70" s="23"/>
      <c r="DR70" s="23"/>
      <c r="DS70" s="23"/>
      <c r="DT70" s="18" t="str">
        <f t="shared" ref="DT70:DT81" si="414">IF(DR70&lt;=0," ",IF(DQ70&lt;=0," ",IF(DR70/DQ70*100&gt;200,"СВ.200",DR70/DQ70)))</f>
        <v xml:space="preserve"> </v>
      </c>
      <c r="DU70" s="18" t="str">
        <f t="shared" si="360"/>
        <v xml:space="preserve"> </v>
      </c>
    </row>
    <row r="71" spans="1:125" s="39" customFormat="1" ht="15" customHeight="1" outlineLevel="1" x14ac:dyDescent="0.25">
      <c r="A71" s="11">
        <f>A70+1</f>
        <v>56</v>
      </c>
      <c r="B71" s="5" t="s">
        <v>90</v>
      </c>
      <c r="C71" s="32">
        <f>H71+AQ71</f>
        <v>134395.96</v>
      </c>
      <c r="D71" s="17">
        <f t="shared" si="406"/>
        <v>17468.05</v>
      </c>
      <c r="E71" s="17">
        <f t="shared" si="406"/>
        <v>49626.68</v>
      </c>
      <c r="F71" s="18">
        <f t="shared" si="407"/>
        <v>0.12997451709113875</v>
      </c>
      <c r="G71" s="18">
        <f t="shared" si="362"/>
        <v>0.35198909135166806</v>
      </c>
      <c r="H71" s="10">
        <f t="shared" si="408"/>
        <v>130000</v>
      </c>
      <c r="I71" s="14">
        <f t="shared" si="408"/>
        <v>17468.05</v>
      </c>
      <c r="J71" s="10">
        <f t="shared" si="408"/>
        <v>49626.68</v>
      </c>
      <c r="K71" s="18">
        <f t="shared" si="364"/>
        <v>0.13436961538461539</v>
      </c>
      <c r="L71" s="18">
        <f t="shared" si="365"/>
        <v>0.35198909135166806</v>
      </c>
      <c r="M71" s="23">
        <v>20000</v>
      </c>
      <c r="N71" s="23">
        <v>9029.07</v>
      </c>
      <c r="O71" s="23">
        <v>11575.9</v>
      </c>
      <c r="P71" s="18">
        <f t="shared" si="366"/>
        <v>0.45145350000000001</v>
      </c>
      <c r="Q71" s="18">
        <f t="shared" si="367"/>
        <v>0.77998859699893741</v>
      </c>
      <c r="R71" s="23"/>
      <c r="S71" s="23"/>
      <c r="T71" s="23"/>
      <c r="U71" s="18" t="str">
        <f t="shared" si="368"/>
        <v xml:space="preserve"> </v>
      </c>
      <c r="V71" s="18" t="str">
        <f t="shared" ref="V71:V74" si="415">IF(S71=0," ",IF(S71/T71*100&gt;200,"св.200",S71/T71))</f>
        <v xml:space="preserve"> </v>
      </c>
      <c r="W71" s="23">
        <v>15000</v>
      </c>
      <c r="X71" s="23">
        <v>687.36</v>
      </c>
      <c r="Y71" s="23">
        <v>19235.310000000001</v>
      </c>
      <c r="Z71" s="18">
        <f t="shared" si="370"/>
        <v>4.5824000000000004E-2</v>
      </c>
      <c r="AA71" s="18">
        <f t="shared" si="371"/>
        <v>3.5734282421234699E-2</v>
      </c>
      <c r="AB71" s="23">
        <v>6000</v>
      </c>
      <c r="AC71" s="23">
        <v>562.29</v>
      </c>
      <c r="AD71" s="23">
        <v>6456.83</v>
      </c>
      <c r="AE71" s="18">
        <f t="shared" si="372"/>
        <v>9.3714999999999993E-2</v>
      </c>
      <c r="AF71" s="18">
        <f t="shared" si="373"/>
        <v>8.7084529095546884E-2</v>
      </c>
      <c r="AG71" s="23">
        <v>89000</v>
      </c>
      <c r="AH71" s="23">
        <v>7189.33</v>
      </c>
      <c r="AI71" s="23">
        <v>12358.64</v>
      </c>
      <c r="AJ71" s="18">
        <f t="shared" si="374"/>
        <v>8.0778988764044948E-2</v>
      </c>
      <c r="AK71" s="18">
        <f t="shared" si="375"/>
        <v>0.58172501181359759</v>
      </c>
      <c r="AL71" s="23"/>
      <c r="AM71" s="23"/>
      <c r="AN71" s="23"/>
      <c r="AO71" s="18" t="str">
        <f t="shared" si="274"/>
        <v xml:space="preserve"> </v>
      </c>
      <c r="AP71" s="18" t="str">
        <f t="shared" si="376"/>
        <v xml:space="preserve"> </v>
      </c>
      <c r="AQ71" s="6">
        <f t="shared" si="409"/>
        <v>4395.96</v>
      </c>
      <c r="AR71" s="6">
        <f t="shared" si="410"/>
        <v>0</v>
      </c>
      <c r="AS71" s="6">
        <f t="shared" si="411"/>
        <v>0</v>
      </c>
      <c r="AT71" s="18" t="str">
        <f t="shared" si="378"/>
        <v xml:space="preserve"> </v>
      </c>
      <c r="AU71" s="18" t="str">
        <f t="shared" si="379"/>
        <v xml:space="preserve"> </v>
      </c>
      <c r="AV71" s="23"/>
      <c r="AW71" s="23"/>
      <c r="AX71" s="23"/>
      <c r="AY71" s="18" t="str">
        <f t="shared" si="380"/>
        <v xml:space="preserve"> </v>
      </c>
      <c r="AZ71" s="18" t="str">
        <f t="shared" si="381"/>
        <v xml:space="preserve"> </v>
      </c>
      <c r="BA71" s="23">
        <v>4395.96</v>
      </c>
      <c r="BB71" s="23"/>
      <c r="BC71" s="23"/>
      <c r="BD71" s="18" t="str">
        <f t="shared" si="382"/>
        <v xml:space="preserve"> </v>
      </c>
      <c r="BE71" s="18" t="str">
        <f t="shared" si="383"/>
        <v xml:space="preserve"> </v>
      </c>
      <c r="BF71" s="23"/>
      <c r="BG71" s="23"/>
      <c r="BH71" s="23"/>
      <c r="BI71" s="18" t="str">
        <f t="shared" si="384"/>
        <v xml:space="preserve"> </v>
      </c>
      <c r="BJ71" s="18" t="str">
        <f t="shared" si="385"/>
        <v xml:space="preserve"> </v>
      </c>
      <c r="BK71" s="23"/>
      <c r="BL71" s="23"/>
      <c r="BM71" s="23"/>
      <c r="BN71" s="18" t="str">
        <f t="shared" si="386"/>
        <v xml:space="preserve"> </v>
      </c>
      <c r="BO71" s="18" t="str">
        <f t="shared" si="387"/>
        <v xml:space="preserve"> </v>
      </c>
      <c r="BP71" s="23"/>
      <c r="BQ71" s="23"/>
      <c r="BR71" s="23"/>
      <c r="BS71" s="18" t="str">
        <f t="shared" si="388"/>
        <v xml:space="preserve"> </v>
      </c>
      <c r="BT71" s="18" t="str">
        <f t="shared" si="389"/>
        <v xml:space="preserve"> </v>
      </c>
      <c r="BU71" s="23"/>
      <c r="BV71" s="23"/>
      <c r="BW71" s="23"/>
      <c r="BX71" s="18" t="str">
        <f t="shared" si="390"/>
        <v xml:space="preserve"> </v>
      </c>
      <c r="BY71" s="18" t="str">
        <f t="shared" si="391"/>
        <v xml:space="preserve"> </v>
      </c>
      <c r="BZ71" s="23"/>
      <c r="CA71" s="23"/>
      <c r="CB71" s="23"/>
      <c r="CC71" s="18" t="str">
        <f t="shared" si="272"/>
        <v xml:space="preserve"> </v>
      </c>
      <c r="CD71" s="18" t="str">
        <f t="shared" si="392"/>
        <v xml:space="preserve"> </v>
      </c>
      <c r="CE71" s="17">
        <f t="shared" si="412"/>
        <v>0</v>
      </c>
      <c r="CF71" s="17">
        <f t="shared" si="413"/>
        <v>0</v>
      </c>
      <c r="CG71" s="17">
        <f t="shared" si="413"/>
        <v>0</v>
      </c>
      <c r="CH71" s="18" t="str">
        <f t="shared" si="395"/>
        <v xml:space="preserve"> </v>
      </c>
      <c r="CI71" s="18" t="str">
        <f t="shared" ref="CI71:CI127" si="416">IF(CG71=0," ",IF(CF71/CG71*100&gt;200,"св.200",CF71/CG71))</f>
        <v xml:space="preserve"> </v>
      </c>
      <c r="CJ71" s="23"/>
      <c r="CK71" s="23"/>
      <c r="CL71" s="23"/>
      <c r="CM71" s="18" t="str">
        <f t="shared" si="396"/>
        <v xml:space="preserve"> </v>
      </c>
      <c r="CN71" s="18" t="str">
        <f t="shared" ref="CN71:CN127" si="417">IF(CL71=0," ",IF(CK71/CL71*100&gt;200,"св.200",CK71/CL71))</f>
        <v xml:space="preserve"> </v>
      </c>
      <c r="CO71" s="23"/>
      <c r="CP71" s="23"/>
      <c r="CQ71" s="23"/>
      <c r="CR71" s="18" t="str">
        <f t="shared" si="397"/>
        <v xml:space="preserve"> </v>
      </c>
      <c r="CS71" s="18" t="str">
        <f t="shared" si="398"/>
        <v xml:space="preserve"> </v>
      </c>
      <c r="CT71" s="23"/>
      <c r="CU71" s="23"/>
      <c r="CV71" s="23"/>
      <c r="CW71" s="18" t="str">
        <f t="shared" ref="CW71:CW133" si="418">IF(CU71&lt;=0," ",IF(CT71&lt;=0," ",IF(CU71/CT71*100&gt;200,"СВ.200",CU71/CT71)))</f>
        <v xml:space="preserve"> </v>
      </c>
      <c r="CX71" s="18" t="str">
        <f t="shared" ref="CX71:CX133" si="419">IF(CV71=0," ",IF(CU71/CV71*100&gt;200,"св.200",CU71/CV71))</f>
        <v xml:space="preserve"> </v>
      </c>
      <c r="CY71" s="23"/>
      <c r="CZ71" s="23"/>
      <c r="DA71" s="23"/>
      <c r="DB71" s="18" t="str">
        <f t="shared" si="399"/>
        <v xml:space="preserve"> </v>
      </c>
      <c r="DC71" s="18" t="str">
        <f t="shared" si="400"/>
        <v xml:space="preserve"> </v>
      </c>
      <c r="DD71" s="23"/>
      <c r="DE71" s="23"/>
      <c r="DF71" s="23"/>
      <c r="DG71" s="18" t="str">
        <f t="shared" si="401"/>
        <v xml:space="preserve"> </v>
      </c>
      <c r="DH71" s="18" t="str">
        <f t="shared" si="402"/>
        <v xml:space="preserve"> </v>
      </c>
      <c r="DI71" s="23"/>
      <c r="DJ71" s="23"/>
      <c r="DK71" s="18" t="str">
        <f t="shared" si="403"/>
        <v xml:space="preserve"> </v>
      </c>
      <c r="DL71" s="23"/>
      <c r="DM71" s="23"/>
      <c r="DN71" s="23"/>
      <c r="DO71" s="18" t="str">
        <f t="shared" si="404"/>
        <v xml:space="preserve"> </v>
      </c>
      <c r="DP71" s="18" t="str">
        <f t="shared" si="405"/>
        <v xml:space="preserve"> </v>
      </c>
      <c r="DQ71" s="23"/>
      <c r="DR71" s="23"/>
      <c r="DS71" s="23"/>
      <c r="DT71" s="18" t="str">
        <f t="shared" si="414"/>
        <v xml:space="preserve"> </v>
      </c>
      <c r="DU71" s="18" t="str">
        <f t="shared" si="360"/>
        <v xml:space="preserve"> </v>
      </c>
    </row>
    <row r="72" spans="1:125" s="39" customFormat="1" ht="15.75" customHeight="1" outlineLevel="1" x14ac:dyDescent="0.25">
      <c r="A72" s="11">
        <f t="shared" ref="A72:A74" si="420">A71+1</f>
        <v>57</v>
      </c>
      <c r="B72" s="5" t="s">
        <v>100</v>
      </c>
      <c r="C72" s="17">
        <f>H72+AQ72</f>
        <v>366830</v>
      </c>
      <c r="D72" s="17">
        <f t="shared" si="406"/>
        <v>113797.01</v>
      </c>
      <c r="E72" s="17">
        <f t="shared" si="406"/>
        <v>95254.64</v>
      </c>
      <c r="F72" s="18">
        <f t="shared" si="407"/>
        <v>0.31021729411443993</v>
      </c>
      <c r="G72" s="18">
        <f t="shared" si="362"/>
        <v>1.1946610684791839</v>
      </c>
      <c r="H72" s="10">
        <f t="shared" si="408"/>
        <v>366830</v>
      </c>
      <c r="I72" s="14">
        <f t="shared" si="408"/>
        <v>113797.01</v>
      </c>
      <c r="J72" s="10">
        <f t="shared" si="408"/>
        <v>95254.64</v>
      </c>
      <c r="K72" s="18">
        <f t="shared" si="364"/>
        <v>0.31021729411443993</v>
      </c>
      <c r="L72" s="18">
        <f t="shared" si="365"/>
        <v>1.1946610684791839</v>
      </c>
      <c r="M72" s="23">
        <v>175130</v>
      </c>
      <c r="N72" s="23">
        <v>70560.19</v>
      </c>
      <c r="O72" s="23">
        <v>84835.01</v>
      </c>
      <c r="P72" s="18">
        <f t="shared" si="366"/>
        <v>0.4029017872437618</v>
      </c>
      <c r="Q72" s="18">
        <f t="shared" si="367"/>
        <v>0.83173432760837784</v>
      </c>
      <c r="R72" s="23"/>
      <c r="S72" s="23"/>
      <c r="T72" s="23"/>
      <c r="U72" s="18" t="str">
        <f t="shared" si="368"/>
        <v xml:space="preserve"> </v>
      </c>
      <c r="V72" s="18" t="str">
        <f t="shared" si="415"/>
        <v xml:space="preserve"> </v>
      </c>
      <c r="W72" s="23">
        <v>700</v>
      </c>
      <c r="X72" s="23"/>
      <c r="Y72" s="23"/>
      <c r="Z72" s="18" t="str">
        <f t="shared" ref="Z72" si="421">IF(X72&lt;=0," ",IF(W72&lt;=0," ",IF(X72/W72*100&gt;200,"СВ.200",X72/W72)))</f>
        <v xml:space="preserve"> </v>
      </c>
      <c r="AA72" s="18" t="str">
        <f t="shared" ref="AA72" si="422">IF(Y72=0," ",IF(X72/Y72*100&gt;200,"св.200",X72/Y72))</f>
        <v xml:space="preserve"> </v>
      </c>
      <c r="AB72" s="23">
        <v>30000</v>
      </c>
      <c r="AC72" s="23">
        <v>14171.34</v>
      </c>
      <c r="AD72" s="23">
        <v>1210.72</v>
      </c>
      <c r="AE72" s="18">
        <f t="shared" si="372"/>
        <v>0.47237800000000002</v>
      </c>
      <c r="AF72" s="18" t="str">
        <f t="shared" si="373"/>
        <v>св.200</v>
      </c>
      <c r="AG72" s="23">
        <v>161000</v>
      </c>
      <c r="AH72" s="23">
        <v>29065.48</v>
      </c>
      <c r="AI72" s="23">
        <v>9208.91</v>
      </c>
      <c r="AJ72" s="18">
        <f t="shared" si="374"/>
        <v>0.18053093167701864</v>
      </c>
      <c r="AK72" s="18" t="str">
        <f t="shared" si="375"/>
        <v>св.200</v>
      </c>
      <c r="AL72" s="23"/>
      <c r="AM72" s="23"/>
      <c r="AN72" s="23"/>
      <c r="AO72" s="18" t="str">
        <f t="shared" si="274"/>
        <v xml:space="preserve"> </v>
      </c>
      <c r="AP72" s="18" t="str">
        <f t="shared" si="376"/>
        <v xml:space="preserve"> </v>
      </c>
      <c r="AQ72" s="6">
        <f t="shared" si="409"/>
        <v>0</v>
      </c>
      <c r="AR72" s="6">
        <f t="shared" si="410"/>
        <v>0</v>
      </c>
      <c r="AS72" s="6">
        <f t="shared" si="411"/>
        <v>0</v>
      </c>
      <c r="AT72" s="18" t="str">
        <f t="shared" si="378"/>
        <v xml:space="preserve"> </v>
      </c>
      <c r="AU72" s="18" t="str">
        <f>IF(AR72=0," ",IF(AR72/AS72*100&gt;200,"св.200",AR72/AS72))</f>
        <v xml:space="preserve"> </v>
      </c>
      <c r="AV72" s="23"/>
      <c r="AW72" s="23"/>
      <c r="AX72" s="23"/>
      <c r="AY72" s="18" t="str">
        <f t="shared" si="380"/>
        <v xml:space="preserve"> </v>
      </c>
      <c r="AZ72" s="18" t="str">
        <f t="shared" si="381"/>
        <v xml:space="preserve"> </v>
      </c>
      <c r="BA72" s="23"/>
      <c r="BB72" s="23"/>
      <c r="BC72" s="23"/>
      <c r="BD72" s="18" t="str">
        <f t="shared" si="382"/>
        <v xml:space="preserve"> </v>
      </c>
      <c r="BE72" s="18" t="str">
        <f t="shared" si="383"/>
        <v xml:space="preserve"> </v>
      </c>
      <c r="BF72" s="23"/>
      <c r="BG72" s="23"/>
      <c r="BH72" s="23"/>
      <c r="BI72" s="18" t="str">
        <f t="shared" si="384"/>
        <v xml:space="preserve"> </v>
      </c>
      <c r="BJ72" s="18" t="str">
        <f>IF(BG72=0," ",IF(BG72/BH72*100&gt;200,"св.200",BG72/BH72))</f>
        <v xml:space="preserve"> </v>
      </c>
      <c r="BK72" s="23"/>
      <c r="BL72" s="23"/>
      <c r="BM72" s="23"/>
      <c r="BN72" s="18" t="str">
        <f t="shared" si="386"/>
        <v xml:space="preserve"> </v>
      </c>
      <c r="BO72" s="18" t="str">
        <f t="shared" si="387"/>
        <v xml:space="preserve"> </v>
      </c>
      <c r="BP72" s="23"/>
      <c r="BQ72" s="23"/>
      <c r="BR72" s="23"/>
      <c r="BS72" s="18" t="str">
        <f t="shared" si="388"/>
        <v xml:space="preserve"> </v>
      </c>
      <c r="BT72" s="18" t="str">
        <f t="shared" si="389"/>
        <v xml:space="preserve"> </v>
      </c>
      <c r="BU72" s="23"/>
      <c r="BV72" s="23"/>
      <c r="BW72" s="23"/>
      <c r="BX72" s="18" t="str">
        <f t="shared" si="390"/>
        <v xml:space="preserve"> </v>
      </c>
      <c r="BY72" s="18" t="str">
        <f t="shared" si="391"/>
        <v xml:space="preserve"> </v>
      </c>
      <c r="BZ72" s="23"/>
      <c r="CA72" s="23"/>
      <c r="CB72" s="23"/>
      <c r="CC72" s="18" t="str">
        <f t="shared" si="272"/>
        <v xml:space="preserve"> </v>
      </c>
      <c r="CD72" s="18" t="str">
        <f t="shared" si="392"/>
        <v xml:space="preserve"> </v>
      </c>
      <c r="CE72" s="17">
        <f t="shared" si="412"/>
        <v>0</v>
      </c>
      <c r="CF72" s="17">
        <f t="shared" si="413"/>
        <v>0</v>
      </c>
      <c r="CG72" s="17">
        <f t="shared" si="413"/>
        <v>0</v>
      </c>
      <c r="CH72" s="18" t="str">
        <f t="shared" si="395"/>
        <v xml:space="preserve"> </v>
      </c>
      <c r="CI72" s="18" t="str">
        <f t="shared" si="416"/>
        <v xml:space="preserve"> </v>
      </c>
      <c r="CJ72" s="23"/>
      <c r="CK72" s="23"/>
      <c r="CL72" s="23"/>
      <c r="CM72" s="18" t="str">
        <f t="shared" si="396"/>
        <v xml:space="preserve"> </v>
      </c>
      <c r="CN72" s="18" t="str">
        <f t="shared" si="417"/>
        <v xml:space="preserve"> </v>
      </c>
      <c r="CO72" s="23"/>
      <c r="CP72" s="23"/>
      <c r="CQ72" s="23"/>
      <c r="CR72" s="18" t="str">
        <f t="shared" si="397"/>
        <v xml:space="preserve"> </v>
      </c>
      <c r="CS72" s="18" t="str">
        <f t="shared" si="398"/>
        <v xml:space="preserve"> </v>
      </c>
      <c r="CT72" s="23"/>
      <c r="CU72" s="23"/>
      <c r="CV72" s="23"/>
      <c r="CW72" s="18" t="str">
        <f t="shared" si="418"/>
        <v xml:space="preserve"> </v>
      </c>
      <c r="CX72" s="18" t="str">
        <f t="shared" si="419"/>
        <v xml:space="preserve"> </v>
      </c>
      <c r="CY72" s="23"/>
      <c r="CZ72" s="23"/>
      <c r="DA72" s="23"/>
      <c r="DB72" s="18" t="str">
        <f t="shared" si="399"/>
        <v xml:space="preserve"> </v>
      </c>
      <c r="DC72" s="18" t="str">
        <f t="shared" si="400"/>
        <v xml:space="preserve"> </v>
      </c>
      <c r="DD72" s="23"/>
      <c r="DE72" s="23"/>
      <c r="DF72" s="23"/>
      <c r="DG72" s="18" t="str">
        <f t="shared" si="401"/>
        <v xml:space="preserve"> </v>
      </c>
      <c r="DH72" s="18" t="str">
        <f t="shared" si="402"/>
        <v xml:space="preserve"> </v>
      </c>
      <c r="DI72" s="23"/>
      <c r="DJ72" s="23"/>
      <c r="DK72" s="18" t="str">
        <f t="shared" si="403"/>
        <v xml:space="preserve"> </v>
      </c>
      <c r="DL72" s="23"/>
      <c r="DM72" s="23"/>
      <c r="DN72" s="23"/>
      <c r="DO72" s="18" t="str">
        <f t="shared" si="404"/>
        <v xml:space="preserve"> </v>
      </c>
      <c r="DP72" s="18" t="str">
        <f t="shared" si="405"/>
        <v xml:space="preserve"> </v>
      </c>
      <c r="DQ72" s="23"/>
      <c r="DR72" s="23"/>
      <c r="DS72" s="23"/>
      <c r="DT72" s="18" t="str">
        <f t="shared" si="414"/>
        <v xml:space="preserve"> </v>
      </c>
      <c r="DU72" s="18" t="str">
        <f t="shared" si="360"/>
        <v xml:space="preserve"> </v>
      </c>
    </row>
    <row r="73" spans="1:125" s="39" customFormat="1" ht="15.75" customHeight="1" outlineLevel="1" x14ac:dyDescent="0.25">
      <c r="A73" s="11">
        <f t="shared" si="420"/>
        <v>58</v>
      </c>
      <c r="B73" s="5" t="s">
        <v>19</v>
      </c>
      <c r="C73" s="17">
        <f>H73+AQ73</f>
        <v>185000</v>
      </c>
      <c r="D73" s="17">
        <f t="shared" si="406"/>
        <v>156838.93</v>
      </c>
      <c r="E73" s="17">
        <f t="shared" si="406"/>
        <v>425866.94</v>
      </c>
      <c r="F73" s="18">
        <f t="shared" si="407"/>
        <v>0.84777799999999992</v>
      </c>
      <c r="G73" s="18">
        <f t="shared" si="362"/>
        <v>0.36828153413364279</v>
      </c>
      <c r="H73" s="10">
        <f t="shared" si="408"/>
        <v>185000</v>
      </c>
      <c r="I73" s="14">
        <f t="shared" si="408"/>
        <v>156838.93</v>
      </c>
      <c r="J73" s="10">
        <f t="shared" si="408"/>
        <v>425866.94</v>
      </c>
      <c r="K73" s="18">
        <f t="shared" si="364"/>
        <v>0.84777799999999992</v>
      </c>
      <c r="L73" s="18">
        <f t="shared" si="365"/>
        <v>0.36828153413364279</v>
      </c>
      <c r="M73" s="23">
        <v>37000</v>
      </c>
      <c r="N73" s="23">
        <v>57807.28</v>
      </c>
      <c r="O73" s="23">
        <v>34827</v>
      </c>
      <c r="P73" s="18">
        <f t="shared" si="366"/>
        <v>1.5623589189189189</v>
      </c>
      <c r="Q73" s="18">
        <f t="shared" si="367"/>
        <v>1.6598409280156201</v>
      </c>
      <c r="R73" s="23"/>
      <c r="S73" s="23"/>
      <c r="T73" s="23"/>
      <c r="U73" s="18" t="str">
        <f t="shared" si="368"/>
        <v xml:space="preserve"> </v>
      </c>
      <c r="V73" s="18" t="str">
        <f t="shared" si="415"/>
        <v xml:space="preserve"> </v>
      </c>
      <c r="W73" s="23">
        <v>55500</v>
      </c>
      <c r="X73" s="23">
        <v>77579.23</v>
      </c>
      <c r="Y73" s="23">
        <v>372577.35</v>
      </c>
      <c r="Z73" s="18">
        <f t="shared" si="370"/>
        <v>1.3978239639639638</v>
      </c>
      <c r="AA73" s="18">
        <f t="shared" si="371"/>
        <v>0.20822315151471232</v>
      </c>
      <c r="AB73" s="23">
        <v>5000</v>
      </c>
      <c r="AC73" s="23">
        <v>4382.7</v>
      </c>
      <c r="AD73" s="23">
        <v>1961.09</v>
      </c>
      <c r="AE73" s="18">
        <f t="shared" si="372"/>
        <v>0.87653999999999999</v>
      </c>
      <c r="AF73" s="18" t="str">
        <f t="shared" si="373"/>
        <v>св.200</v>
      </c>
      <c r="AG73" s="23">
        <v>87500</v>
      </c>
      <c r="AH73" s="23">
        <v>17069.72</v>
      </c>
      <c r="AI73" s="23">
        <v>16501.5</v>
      </c>
      <c r="AJ73" s="18">
        <f t="shared" si="374"/>
        <v>0.1950825142857143</v>
      </c>
      <c r="AK73" s="18">
        <f t="shared" si="375"/>
        <v>1.0344344453534529</v>
      </c>
      <c r="AL73" s="23"/>
      <c r="AM73" s="23"/>
      <c r="AN73" s="23"/>
      <c r="AO73" s="18" t="str">
        <f t="shared" si="274"/>
        <v xml:space="preserve"> </v>
      </c>
      <c r="AP73" s="18" t="str">
        <f t="shared" si="376"/>
        <v xml:space="preserve"> </v>
      </c>
      <c r="AQ73" s="6">
        <f t="shared" si="409"/>
        <v>0</v>
      </c>
      <c r="AR73" s="6">
        <f t="shared" si="410"/>
        <v>0</v>
      </c>
      <c r="AS73" s="6">
        <f t="shared" si="411"/>
        <v>0</v>
      </c>
      <c r="AT73" s="18" t="str">
        <f t="shared" si="378"/>
        <v xml:space="preserve"> </v>
      </c>
      <c r="AU73" s="18" t="str">
        <f t="shared" si="379"/>
        <v xml:space="preserve"> </v>
      </c>
      <c r="AV73" s="23"/>
      <c r="AW73" s="23"/>
      <c r="AX73" s="23"/>
      <c r="AY73" s="18" t="str">
        <f t="shared" si="380"/>
        <v xml:space="preserve"> </v>
      </c>
      <c r="AZ73" s="18" t="str">
        <f t="shared" si="381"/>
        <v xml:space="preserve"> </v>
      </c>
      <c r="BA73" s="23"/>
      <c r="BB73" s="23"/>
      <c r="BC73" s="23"/>
      <c r="BD73" s="18" t="str">
        <f t="shared" si="382"/>
        <v xml:space="preserve"> </v>
      </c>
      <c r="BE73" s="18" t="str">
        <f t="shared" si="383"/>
        <v xml:space="preserve"> </v>
      </c>
      <c r="BF73" s="23"/>
      <c r="BG73" s="23"/>
      <c r="BH73" s="23"/>
      <c r="BI73" s="18" t="str">
        <f t="shared" si="384"/>
        <v xml:space="preserve"> </v>
      </c>
      <c r="BJ73" s="18" t="str">
        <f t="shared" si="385"/>
        <v xml:space="preserve"> </v>
      </c>
      <c r="BK73" s="23"/>
      <c r="BL73" s="23"/>
      <c r="BM73" s="23"/>
      <c r="BN73" s="18" t="str">
        <f t="shared" si="386"/>
        <v xml:space="preserve"> </v>
      </c>
      <c r="BO73" s="18" t="str">
        <f t="shared" si="387"/>
        <v xml:space="preserve"> </v>
      </c>
      <c r="BP73" s="23"/>
      <c r="BQ73" s="23"/>
      <c r="BR73" s="23"/>
      <c r="BS73" s="18" t="str">
        <f t="shared" si="388"/>
        <v xml:space="preserve"> </v>
      </c>
      <c r="BT73" s="18" t="str">
        <f t="shared" si="389"/>
        <v xml:space="preserve"> </v>
      </c>
      <c r="BU73" s="23"/>
      <c r="BV73" s="23"/>
      <c r="BW73" s="23"/>
      <c r="BX73" s="18" t="str">
        <f t="shared" si="390"/>
        <v xml:space="preserve"> </v>
      </c>
      <c r="BY73" s="18" t="str">
        <f t="shared" si="391"/>
        <v xml:space="preserve"> </v>
      </c>
      <c r="BZ73" s="23"/>
      <c r="CA73" s="23"/>
      <c r="CB73" s="23"/>
      <c r="CC73" s="18" t="str">
        <f t="shared" si="272"/>
        <v xml:space="preserve"> </v>
      </c>
      <c r="CD73" s="18" t="str">
        <f t="shared" si="392"/>
        <v xml:space="preserve"> </v>
      </c>
      <c r="CE73" s="17">
        <f t="shared" si="412"/>
        <v>0</v>
      </c>
      <c r="CF73" s="17">
        <f t="shared" si="413"/>
        <v>0</v>
      </c>
      <c r="CG73" s="17">
        <f t="shared" si="413"/>
        <v>0</v>
      </c>
      <c r="CH73" s="18" t="str">
        <f t="shared" si="395"/>
        <v xml:space="preserve"> </v>
      </c>
      <c r="CI73" s="18" t="str">
        <f t="shared" si="416"/>
        <v xml:space="preserve"> </v>
      </c>
      <c r="CJ73" s="23"/>
      <c r="CK73" s="23"/>
      <c r="CL73" s="23"/>
      <c r="CM73" s="18" t="str">
        <f t="shared" si="396"/>
        <v xml:space="preserve"> </v>
      </c>
      <c r="CN73" s="18" t="str">
        <f t="shared" si="417"/>
        <v xml:space="preserve"> </v>
      </c>
      <c r="CO73" s="23"/>
      <c r="CP73" s="23"/>
      <c r="CQ73" s="23"/>
      <c r="CR73" s="18" t="str">
        <f t="shared" si="397"/>
        <v xml:space="preserve"> </v>
      </c>
      <c r="CS73" s="18" t="str">
        <f t="shared" si="398"/>
        <v xml:space="preserve"> </v>
      </c>
      <c r="CT73" s="23"/>
      <c r="CU73" s="23"/>
      <c r="CV73" s="23"/>
      <c r="CW73" s="18" t="str">
        <f t="shared" si="418"/>
        <v xml:space="preserve"> </v>
      </c>
      <c r="CX73" s="18" t="str">
        <f t="shared" si="419"/>
        <v xml:space="preserve"> </v>
      </c>
      <c r="CY73" s="23"/>
      <c r="CZ73" s="23"/>
      <c r="DA73" s="23"/>
      <c r="DB73" s="18" t="str">
        <f t="shared" si="399"/>
        <v xml:space="preserve"> </v>
      </c>
      <c r="DC73" s="18" t="str">
        <f t="shared" si="400"/>
        <v xml:space="preserve"> </v>
      </c>
      <c r="DD73" s="23"/>
      <c r="DE73" s="23"/>
      <c r="DF73" s="23"/>
      <c r="DG73" s="18" t="str">
        <f t="shared" si="401"/>
        <v xml:space="preserve"> </v>
      </c>
      <c r="DH73" s="18" t="str">
        <f t="shared" si="402"/>
        <v xml:space="preserve"> </v>
      </c>
      <c r="DI73" s="23"/>
      <c r="DJ73" s="23"/>
      <c r="DK73" s="18" t="str">
        <f t="shared" si="403"/>
        <v xml:space="preserve"> </v>
      </c>
      <c r="DL73" s="23"/>
      <c r="DM73" s="23"/>
      <c r="DN73" s="23"/>
      <c r="DO73" s="18" t="str">
        <f t="shared" si="404"/>
        <v xml:space="preserve"> </v>
      </c>
      <c r="DP73" s="18" t="str">
        <f t="shared" si="405"/>
        <v xml:space="preserve"> </v>
      </c>
      <c r="DQ73" s="23"/>
      <c r="DR73" s="23"/>
      <c r="DS73" s="23"/>
      <c r="DT73" s="18" t="str">
        <f t="shared" si="414"/>
        <v xml:space="preserve"> </v>
      </c>
      <c r="DU73" s="18" t="str">
        <f t="shared" si="360"/>
        <v xml:space="preserve"> </v>
      </c>
    </row>
    <row r="74" spans="1:125" s="39" customFormat="1" ht="18" customHeight="1" outlineLevel="1" x14ac:dyDescent="0.25">
      <c r="A74" s="11">
        <f t="shared" si="420"/>
        <v>59</v>
      </c>
      <c r="B74" s="5" t="s">
        <v>7</v>
      </c>
      <c r="C74" s="17">
        <f>H74+AQ74</f>
        <v>450000</v>
      </c>
      <c r="D74" s="17">
        <f t="shared" si="406"/>
        <v>152657.68</v>
      </c>
      <c r="E74" s="17">
        <f t="shared" si="406"/>
        <v>135541</v>
      </c>
      <c r="F74" s="18">
        <f t="shared" si="407"/>
        <v>0.33923928888888888</v>
      </c>
      <c r="G74" s="18">
        <f t="shared" si="362"/>
        <v>1.1262841501833394</v>
      </c>
      <c r="H74" s="10">
        <f t="shared" si="408"/>
        <v>450000</v>
      </c>
      <c r="I74" s="14">
        <f t="shared" si="408"/>
        <v>152657.68</v>
      </c>
      <c r="J74" s="10">
        <f t="shared" si="408"/>
        <v>135541</v>
      </c>
      <c r="K74" s="18">
        <f t="shared" si="364"/>
        <v>0.33923928888888888</v>
      </c>
      <c r="L74" s="18">
        <f t="shared" si="365"/>
        <v>1.1262841501833394</v>
      </c>
      <c r="M74" s="23">
        <v>115000</v>
      </c>
      <c r="N74" s="23">
        <v>64667.75</v>
      </c>
      <c r="O74" s="23">
        <v>69077.98</v>
      </c>
      <c r="P74" s="18">
        <f t="shared" si="366"/>
        <v>0.56232826086956522</v>
      </c>
      <c r="Q74" s="18">
        <f t="shared" si="367"/>
        <v>0.93615577641384429</v>
      </c>
      <c r="R74" s="23"/>
      <c r="S74" s="23"/>
      <c r="T74" s="23"/>
      <c r="U74" s="18" t="str">
        <f t="shared" si="368"/>
        <v xml:space="preserve"> </v>
      </c>
      <c r="V74" s="18" t="str">
        <f t="shared" si="415"/>
        <v xml:space="preserve"> </v>
      </c>
      <c r="W74" s="23">
        <v>5000</v>
      </c>
      <c r="X74" s="23">
        <v>22626.11</v>
      </c>
      <c r="Y74" s="23">
        <v>14199.92</v>
      </c>
      <c r="Z74" s="18" t="str">
        <f t="shared" si="370"/>
        <v>СВ.200</v>
      </c>
      <c r="AA74" s="18">
        <f t="shared" si="371"/>
        <v>1.5933970050535495</v>
      </c>
      <c r="AB74" s="23">
        <v>70000</v>
      </c>
      <c r="AC74" s="23">
        <v>4452.09</v>
      </c>
      <c r="AD74" s="23">
        <v>27934.27</v>
      </c>
      <c r="AE74" s="18">
        <f t="shared" si="372"/>
        <v>6.3601285714285721E-2</v>
      </c>
      <c r="AF74" s="18">
        <f t="shared" si="373"/>
        <v>0.15937735262099206</v>
      </c>
      <c r="AG74" s="23">
        <v>260000</v>
      </c>
      <c r="AH74" s="23">
        <v>60911.73</v>
      </c>
      <c r="AI74" s="23">
        <v>24328.83</v>
      </c>
      <c r="AJ74" s="18">
        <f t="shared" si="374"/>
        <v>0.23427588461538462</v>
      </c>
      <c r="AK74" s="18" t="str">
        <f t="shared" si="375"/>
        <v>св.200</v>
      </c>
      <c r="AL74" s="23"/>
      <c r="AM74" s="23"/>
      <c r="AN74" s="23"/>
      <c r="AO74" s="18" t="str">
        <f t="shared" si="274"/>
        <v xml:space="preserve"> </v>
      </c>
      <c r="AP74" s="18" t="str">
        <f t="shared" si="376"/>
        <v xml:space="preserve"> </v>
      </c>
      <c r="AQ74" s="6">
        <f t="shared" si="409"/>
        <v>0</v>
      </c>
      <c r="AR74" s="6">
        <f t="shared" si="410"/>
        <v>0</v>
      </c>
      <c r="AS74" s="6">
        <f t="shared" si="411"/>
        <v>0</v>
      </c>
      <c r="AT74" s="18" t="str">
        <f t="shared" si="378"/>
        <v xml:space="preserve"> </v>
      </c>
      <c r="AU74" s="18" t="str">
        <f t="shared" si="379"/>
        <v xml:space="preserve"> </v>
      </c>
      <c r="AV74" s="23"/>
      <c r="AW74" s="23"/>
      <c r="AX74" s="23"/>
      <c r="AY74" s="18" t="str">
        <f t="shared" si="380"/>
        <v xml:space="preserve"> </v>
      </c>
      <c r="AZ74" s="18" t="str">
        <f t="shared" si="381"/>
        <v xml:space="preserve"> </v>
      </c>
      <c r="BA74" s="23"/>
      <c r="BB74" s="23"/>
      <c r="BC74" s="23"/>
      <c r="BD74" s="18" t="str">
        <f t="shared" si="382"/>
        <v xml:space="preserve"> </v>
      </c>
      <c r="BE74" s="18" t="str">
        <f t="shared" si="383"/>
        <v xml:space="preserve"> </v>
      </c>
      <c r="BF74" s="23"/>
      <c r="BG74" s="23"/>
      <c r="BH74" s="23"/>
      <c r="BI74" s="18" t="str">
        <f t="shared" si="384"/>
        <v xml:space="preserve"> </v>
      </c>
      <c r="BJ74" s="18" t="str">
        <f t="shared" si="385"/>
        <v xml:space="preserve"> </v>
      </c>
      <c r="BK74" s="23"/>
      <c r="BL74" s="23"/>
      <c r="BM74" s="23"/>
      <c r="BN74" s="18" t="str">
        <f t="shared" si="386"/>
        <v xml:space="preserve"> </v>
      </c>
      <c r="BO74" s="18" t="str">
        <f t="shared" si="387"/>
        <v xml:space="preserve"> </v>
      </c>
      <c r="BP74" s="23"/>
      <c r="BQ74" s="23"/>
      <c r="BR74" s="23"/>
      <c r="BS74" s="18" t="str">
        <f t="shared" si="388"/>
        <v xml:space="preserve"> </v>
      </c>
      <c r="BT74" s="18" t="str">
        <f t="shared" si="389"/>
        <v xml:space="preserve"> </v>
      </c>
      <c r="BU74" s="23"/>
      <c r="BV74" s="23"/>
      <c r="BW74" s="23"/>
      <c r="BX74" s="18" t="str">
        <f t="shared" si="390"/>
        <v xml:space="preserve"> </v>
      </c>
      <c r="BY74" s="18" t="str">
        <f t="shared" si="391"/>
        <v xml:space="preserve"> </v>
      </c>
      <c r="BZ74" s="23"/>
      <c r="CA74" s="23"/>
      <c r="CB74" s="23"/>
      <c r="CC74" s="18" t="str">
        <f t="shared" si="272"/>
        <v xml:space="preserve"> </v>
      </c>
      <c r="CD74" s="18" t="str">
        <f t="shared" si="392"/>
        <v xml:space="preserve"> </v>
      </c>
      <c r="CE74" s="17">
        <f t="shared" si="412"/>
        <v>0</v>
      </c>
      <c r="CF74" s="17">
        <f t="shared" si="413"/>
        <v>0</v>
      </c>
      <c r="CG74" s="17">
        <f t="shared" si="413"/>
        <v>0</v>
      </c>
      <c r="CH74" s="18" t="str">
        <f t="shared" si="395"/>
        <v xml:space="preserve"> </v>
      </c>
      <c r="CI74" s="18" t="str">
        <f t="shared" si="416"/>
        <v xml:space="preserve"> </v>
      </c>
      <c r="CJ74" s="23"/>
      <c r="CK74" s="23"/>
      <c r="CL74" s="23"/>
      <c r="CM74" s="18" t="str">
        <f t="shared" si="396"/>
        <v xml:space="preserve"> </v>
      </c>
      <c r="CN74" s="18" t="str">
        <f t="shared" si="417"/>
        <v xml:space="preserve"> </v>
      </c>
      <c r="CO74" s="23"/>
      <c r="CP74" s="23"/>
      <c r="CQ74" s="23"/>
      <c r="CR74" s="18" t="str">
        <f t="shared" si="397"/>
        <v xml:space="preserve"> </v>
      </c>
      <c r="CS74" s="18" t="str">
        <f t="shared" si="398"/>
        <v xml:space="preserve"> </v>
      </c>
      <c r="CT74" s="23"/>
      <c r="CU74" s="23"/>
      <c r="CV74" s="23"/>
      <c r="CW74" s="18" t="str">
        <f t="shared" si="418"/>
        <v xml:space="preserve"> </v>
      </c>
      <c r="CX74" s="18" t="str">
        <f t="shared" si="419"/>
        <v xml:space="preserve"> </v>
      </c>
      <c r="CY74" s="23"/>
      <c r="CZ74" s="23"/>
      <c r="DA74" s="23"/>
      <c r="DB74" s="18" t="str">
        <f t="shared" si="399"/>
        <v xml:space="preserve"> </v>
      </c>
      <c r="DC74" s="18" t="str">
        <f t="shared" si="400"/>
        <v xml:space="preserve"> </v>
      </c>
      <c r="DD74" s="23"/>
      <c r="DE74" s="23"/>
      <c r="DF74" s="23"/>
      <c r="DG74" s="18" t="str">
        <f t="shared" si="401"/>
        <v xml:space="preserve"> </v>
      </c>
      <c r="DH74" s="18" t="str">
        <f t="shared" si="402"/>
        <v xml:space="preserve"> </v>
      </c>
      <c r="DI74" s="23"/>
      <c r="DJ74" s="23"/>
      <c r="DK74" s="18" t="str">
        <f t="shared" si="403"/>
        <v xml:space="preserve"> </v>
      </c>
      <c r="DL74" s="23"/>
      <c r="DM74" s="23"/>
      <c r="DN74" s="23"/>
      <c r="DO74" s="18" t="str">
        <f t="shared" si="404"/>
        <v xml:space="preserve"> </v>
      </c>
      <c r="DP74" s="18" t="str">
        <f t="shared" si="405"/>
        <v xml:space="preserve"> </v>
      </c>
      <c r="DQ74" s="23"/>
      <c r="DR74" s="23"/>
      <c r="DS74" s="23"/>
      <c r="DT74" s="18" t="str">
        <f t="shared" si="414"/>
        <v xml:space="preserve"> </v>
      </c>
      <c r="DU74" s="18" t="str">
        <f t="shared" si="360"/>
        <v xml:space="preserve"> </v>
      </c>
    </row>
    <row r="75" spans="1:125" s="38" customFormat="1" ht="32.1" customHeight="1" x14ac:dyDescent="0.25">
      <c r="A75" s="12"/>
      <c r="B75" s="4" t="s">
        <v>131</v>
      </c>
      <c r="C75" s="20">
        <f>SUM(C76:C79)</f>
        <v>35603089</v>
      </c>
      <c r="D75" s="20">
        <f>SUM(D76:D79)</f>
        <v>17461234.41</v>
      </c>
      <c r="E75" s="20">
        <f>SUM(E76:E79)</f>
        <v>14147923.68</v>
      </c>
      <c r="F75" s="16">
        <f t="shared" si="407"/>
        <v>0.49044155719184929</v>
      </c>
      <c r="G75" s="16">
        <f t="shared" si="362"/>
        <v>1.2341905996201981</v>
      </c>
      <c r="H75" s="15">
        <f>SUM(H76:H79)</f>
        <v>32688853.920000002</v>
      </c>
      <c r="I75" s="15">
        <f>SUM(I76:I79)</f>
        <v>15441248.869999999</v>
      </c>
      <c r="J75" s="15">
        <f>SUM(J76:J79)</f>
        <v>13114048.399999999</v>
      </c>
      <c r="K75" s="16">
        <f t="shared" si="364"/>
        <v>0.47237045715306003</v>
      </c>
      <c r="L75" s="16">
        <f t="shared" si="365"/>
        <v>1.1774585847952186</v>
      </c>
      <c r="M75" s="15">
        <f>SUM(M76:M79)</f>
        <v>25982020</v>
      </c>
      <c r="N75" s="15">
        <f>SUM(N76:N79)</f>
        <v>13624836.67</v>
      </c>
      <c r="O75" s="15">
        <f>SUM(O76:O79)</f>
        <v>11503817.049999999</v>
      </c>
      <c r="P75" s="16">
        <f t="shared" si="366"/>
        <v>0.52439481880161742</v>
      </c>
      <c r="Q75" s="16">
        <f t="shared" si="367"/>
        <v>1.184375291329933</v>
      </c>
      <c r="R75" s="15">
        <f>SUM(R76:R79)</f>
        <v>1261020</v>
      </c>
      <c r="S75" s="15">
        <f>SUM(S76:S79)</f>
        <v>682926.93</v>
      </c>
      <c r="T75" s="15">
        <f>SUM(T76:T79)</f>
        <v>618380.82999999996</v>
      </c>
      <c r="U75" s="16">
        <f t="shared" si="368"/>
        <v>0.54156708854736646</v>
      </c>
      <c r="V75" s="16">
        <f t="shared" si="369"/>
        <v>1.1043792059336641</v>
      </c>
      <c r="W75" s="15">
        <f>SUM(W76:W79)</f>
        <v>39877.800000000003</v>
      </c>
      <c r="X75" s="15">
        <f>SUM(X76:X79)</f>
        <v>32377.800000000003</v>
      </c>
      <c r="Y75" s="15">
        <f>SUM(Y76:Y79)</f>
        <v>165695.12</v>
      </c>
      <c r="Z75" s="16">
        <f t="shared" si="370"/>
        <v>0.81192543219535684</v>
      </c>
      <c r="AA75" s="16">
        <f t="shared" si="371"/>
        <v>0.19540587556229783</v>
      </c>
      <c r="AB75" s="15">
        <f>SUM(AB76:AB79)</f>
        <v>909638.52</v>
      </c>
      <c r="AC75" s="15">
        <f>SUM(AC76:AC79)</f>
        <v>-139008.5</v>
      </c>
      <c r="AD75" s="15">
        <f>SUM(AD76:AD79)</f>
        <v>57905.229999999996</v>
      </c>
      <c r="AE75" s="16" t="str">
        <f t="shared" si="372"/>
        <v xml:space="preserve"> </v>
      </c>
      <c r="AF75" s="16">
        <f t="shared" si="373"/>
        <v>-2.4006208074814661</v>
      </c>
      <c r="AG75" s="15">
        <f>SUM(AG76:AG79)</f>
        <v>4496297.5999999996</v>
      </c>
      <c r="AH75" s="15">
        <f>SUM(AH76:AH79)</f>
        <v>1240115.97</v>
      </c>
      <c r="AI75" s="15">
        <f>SUM(AI76:AI79)</f>
        <v>768250.16999999993</v>
      </c>
      <c r="AJ75" s="16">
        <f t="shared" si="374"/>
        <v>0.27580824943615834</v>
      </c>
      <c r="AK75" s="16">
        <f t="shared" si="375"/>
        <v>1.614208520123074</v>
      </c>
      <c r="AL75" s="15">
        <f>SUM(AL76:AL79)</f>
        <v>0</v>
      </c>
      <c r="AM75" s="15">
        <f>SUM(AM76:AM79)</f>
        <v>0</v>
      </c>
      <c r="AN75" s="15">
        <f>SUM(AN76:AN79)</f>
        <v>0</v>
      </c>
      <c r="AO75" s="16" t="str">
        <f t="shared" si="274"/>
        <v xml:space="preserve"> </v>
      </c>
      <c r="AP75" s="16" t="str">
        <f t="shared" si="376"/>
        <v xml:space="preserve"> </v>
      </c>
      <c r="AQ75" s="15">
        <f>SUM(AQ76:AQ79)</f>
        <v>2914235.08</v>
      </c>
      <c r="AR75" s="15">
        <f>SUM(AR76:AR79)</f>
        <v>2019985.5399999998</v>
      </c>
      <c r="AS75" s="15">
        <f>SUM(AS76:AS79)</f>
        <v>1033875.28</v>
      </c>
      <c r="AT75" s="16">
        <f t="shared" si="378"/>
        <v>0.69314433618031934</v>
      </c>
      <c r="AU75" s="16">
        <f t="shared" si="379"/>
        <v>1.9538000173483205</v>
      </c>
      <c r="AV75" s="15">
        <f>SUM(AV76:AV79)</f>
        <v>519248.64000000001</v>
      </c>
      <c r="AW75" s="15">
        <f>SUM(AW76:AW79)</f>
        <v>137135.21</v>
      </c>
      <c r="AX75" s="15">
        <f>SUM(AX76:AX79)</f>
        <v>188581.61</v>
      </c>
      <c r="AY75" s="16">
        <f t="shared" si="380"/>
        <v>0.26410316645220289</v>
      </c>
      <c r="AZ75" s="16">
        <f t="shared" si="381"/>
        <v>0.72719291133424946</v>
      </c>
      <c r="BA75" s="15">
        <f>SUM(BA76:BA79)</f>
        <v>39914.89</v>
      </c>
      <c r="BB75" s="15">
        <f>SUM(BB76:BB79)</f>
        <v>18304.37</v>
      </c>
      <c r="BC75" s="15">
        <f>SUM(BC76:BC79)</f>
        <v>15414.06</v>
      </c>
      <c r="BD75" s="16">
        <f t="shared" si="382"/>
        <v>0.45858500424277754</v>
      </c>
      <c r="BE75" s="16">
        <f t="shared" si="383"/>
        <v>1.187511272176182</v>
      </c>
      <c r="BF75" s="15">
        <f>SUM(BF76:BF79)</f>
        <v>18204</v>
      </c>
      <c r="BG75" s="15">
        <f>SUM(BG76:BG79)</f>
        <v>9102</v>
      </c>
      <c r="BH75" s="15">
        <f>SUM(BH76:BH79)</f>
        <v>6068</v>
      </c>
      <c r="BI75" s="16">
        <f t="shared" si="384"/>
        <v>0.5</v>
      </c>
      <c r="BJ75" s="16">
        <f t="shared" si="385"/>
        <v>1.5</v>
      </c>
      <c r="BK75" s="15">
        <f>SUM(BK76:BK79)</f>
        <v>0</v>
      </c>
      <c r="BL75" s="15">
        <f>SUM(BL76:BL79)</f>
        <v>0</v>
      </c>
      <c r="BM75" s="15">
        <f>SUM(BM76:BM79)</f>
        <v>0</v>
      </c>
      <c r="BN75" s="16" t="str">
        <f t="shared" si="386"/>
        <v xml:space="preserve"> </v>
      </c>
      <c r="BO75" s="16" t="str">
        <f t="shared" si="387"/>
        <v xml:space="preserve"> </v>
      </c>
      <c r="BP75" s="15">
        <f>SUM(BP76:BP79)</f>
        <v>90000</v>
      </c>
      <c r="BQ75" s="15">
        <f>SUM(BQ76:BQ79)</f>
        <v>43477.07</v>
      </c>
      <c r="BR75" s="15">
        <f>SUM(BR76:BR79)</f>
        <v>34405.97</v>
      </c>
      <c r="BS75" s="16">
        <f t="shared" si="388"/>
        <v>0.48307855555555557</v>
      </c>
      <c r="BT75" s="16">
        <f t="shared" si="389"/>
        <v>1.2636490120755206</v>
      </c>
      <c r="BU75" s="15">
        <f>SUM(BU76:BU79)</f>
        <v>559002.55000000005</v>
      </c>
      <c r="BV75" s="15">
        <f>SUM(BV76:BV79)</f>
        <v>343393.55</v>
      </c>
      <c r="BW75" s="15">
        <f>SUM(BW76:BW79)</f>
        <v>233754</v>
      </c>
      <c r="BX75" s="16">
        <f t="shared" si="390"/>
        <v>0.61429692941472258</v>
      </c>
      <c r="BY75" s="16">
        <f t="shared" si="391"/>
        <v>1.4690381768868126</v>
      </c>
      <c r="BZ75" s="15">
        <f>SUM(BZ76:BZ79)</f>
        <v>0</v>
      </c>
      <c r="CA75" s="15">
        <f>SUM(CA76:CA79)</f>
        <v>383762.5</v>
      </c>
      <c r="CB75" s="15">
        <f>SUM(CB76:CB79)</f>
        <v>0</v>
      </c>
      <c r="CC75" s="16" t="str">
        <f t="shared" si="272"/>
        <v xml:space="preserve"> </v>
      </c>
      <c r="CD75" s="16" t="str">
        <f t="shared" si="392"/>
        <v xml:space="preserve"> </v>
      </c>
      <c r="CE75" s="20">
        <f>SUM(CE76:CE79)</f>
        <v>1564777</v>
      </c>
      <c r="CF75" s="20">
        <f>SUM(CF76:CF79)</f>
        <v>1084795.49</v>
      </c>
      <c r="CG75" s="20">
        <f>SUM(CG76:CG79)</f>
        <v>556671.64</v>
      </c>
      <c r="CH75" s="16">
        <f t="shared" si="395"/>
        <v>0.69325884135566918</v>
      </c>
      <c r="CI75" s="16">
        <f t="shared" si="416"/>
        <v>1.94871700307923</v>
      </c>
      <c r="CJ75" s="15">
        <f>SUM(CJ76:CJ79)</f>
        <v>100000</v>
      </c>
      <c r="CK75" s="15">
        <f>SUM(CK76:CK79)</f>
        <v>58258.49</v>
      </c>
      <c r="CL75" s="15">
        <f>SUM(CL76:CL79)</f>
        <v>77643.64</v>
      </c>
      <c r="CM75" s="16">
        <f t="shared" si="396"/>
        <v>0.58258489999999996</v>
      </c>
      <c r="CN75" s="16">
        <f t="shared" si="417"/>
        <v>0.75033177218378733</v>
      </c>
      <c r="CO75" s="15">
        <f>SUM(CO76:CO79)</f>
        <v>1464777</v>
      </c>
      <c r="CP75" s="15">
        <f>SUM(CP76:CP79)</f>
        <v>1026537</v>
      </c>
      <c r="CQ75" s="15">
        <f>SUM(CQ76:CQ79)</f>
        <v>479028</v>
      </c>
      <c r="CR75" s="16">
        <f t="shared" si="397"/>
        <v>0.70081452671635336</v>
      </c>
      <c r="CS75" s="16" t="str">
        <f t="shared" si="398"/>
        <v>св.200</v>
      </c>
      <c r="CT75" s="15">
        <f>SUM(CT76:CT79)</f>
        <v>0</v>
      </c>
      <c r="CU75" s="15">
        <f>SUM(CU76:CU79)</f>
        <v>0</v>
      </c>
      <c r="CV75" s="15">
        <f>SUM(CV76:CV79)</f>
        <v>0</v>
      </c>
      <c r="CW75" s="30" t="str">
        <f t="shared" si="418"/>
        <v xml:space="preserve"> </v>
      </c>
      <c r="CX75" s="30" t="str">
        <f t="shared" si="419"/>
        <v xml:space="preserve"> </v>
      </c>
      <c r="CY75" s="15">
        <f>SUM(CY76:CY79)</f>
        <v>0</v>
      </c>
      <c r="CZ75" s="15">
        <f>SUM(CZ76:CZ79)</f>
        <v>0</v>
      </c>
      <c r="DA75" s="15">
        <f>SUM(DA76:DA79)</f>
        <v>0</v>
      </c>
      <c r="DB75" s="16" t="str">
        <f t="shared" si="399"/>
        <v xml:space="preserve"> </v>
      </c>
      <c r="DC75" s="16" t="str">
        <f t="shared" si="400"/>
        <v xml:space="preserve"> </v>
      </c>
      <c r="DD75" s="15">
        <f>SUM(DD76:DD79)</f>
        <v>0</v>
      </c>
      <c r="DE75" s="15">
        <f>SUM(DE76:DE79)</f>
        <v>15.35</v>
      </c>
      <c r="DF75" s="15">
        <f>SUM(DF76:DF79)</f>
        <v>500</v>
      </c>
      <c r="DG75" s="16" t="str">
        <f t="shared" si="401"/>
        <v xml:space="preserve"> </v>
      </c>
      <c r="DH75" s="16">
        <f t="shared" si="402"/>
        <v>3.0699999999999998E-2</v>
      </c>
      <c r="DI75" s="15">
        <f>SUM(DI76:DI79)</f>
        <v>0</v>
      </c>
      <c r="DJ75" s="15">
        <f>SUM(DJ76:DJ79)</f>
        <v>-1520</v>
      </c>
      <c r="DK75" s="16">
        <f t="shared" si="403"/>
        <v>0</v>
      </c>
      <c r="DL75" s="15">
        <f>SUM(DL76:DL79)</f>
        <v>0</v>
      </c>
      <c r="DM75" s="15">
        <f>SUM(DM76:DM79)</f>
        <v>0</v>
      </c>
      <c r="DN75" s="15">
        <f>SUM(DN76:DN79)</f>
        <v>0</v>
      </c>
      <c r="DO75" s="16" t="str">
        <f t="shared" si="404"/>
        <v xml:space="preserve"> </v>
      </c>
      <c r="DP75" s="16" t="str">
        <f t="shared" si="405"/>
        <v xml:space="preserve"> </v>
      </c>
      <c r="DQ75" s="15">
        <f>SUM(DQ76:DQ79)</f>
        <v>123088</v>
      </c>
      <c r="DR75" s="15">
        <f>SUM(DR76:DR79)</f>
        <v>0</v>
      </c>
      <c r="DS75" s="15">
        <f>SUM(DS76:DS79)</f>
        <v>0</v>
      </c>
      <c r="DT75" s="16" t="str">
        <f t="shared" si="414"/>
        <v xml:space="preserve"> </v>
      </c>
      <c r="DU75" s="16" t="str">
        <f t="shared" si="360"/>
        <v xml:space="preserve"> </v>
      </c>
    </row>
    <row r="76" spans="1:125" s="39" customFormat="1" ht="15.75" customHeight="1" outlineLevel="1" x14ac:dyDescent="0.25">
      <c r="A76" s="11">
        <v>60</v>
      </c>
      <c r="B76" s="5" t="s">
        <v>80</v>
      </c>
      <c r="C76" s="17">
        <f>H76+AQ76</f>
        <v>30002520</v>
      </c>
      <c r="D76" s="17">
        <f t="shared" ref="D76:E79" si="423">I76+AR76</f>
        <v>15245699.16</v>
      </c>
      <c r="E76" s="17">
        <f t="shared" si="423"/>
        <v>12613059.66</v>
      </c>
      <c r="F76" s="18">
        <f t="shared" si="407"/>
        <v>0.50814728762783923</v>
      </c>
      <c r="G76" s="18">
        <f t="shared" si="362"/>
        <v>1.2087233051270607</v>
      </c>
      <c r="H76" s="10">
        <f t="shared" ref="H76:J78" si="424">W76++AG76+M76+AB76+AL76+R76</f>
        <v>28741020</v>
      </c>
      <c r="I76" s="14">
        <f t="shared" si="424"/>
        <v>14293398.59</v>
      </c>
      <c r="J76" s="10">
        <f t="shared" si="424"/>
        <v>12094594.439999999</v>
      </c>
      <c r="K76" s="18">
        <f t="shared" si="364"/>
        <v>0.49731702597889704</v>
      </c>
      <c r="L76" s="18">
        <f t="shared" si="365"/>
        <v>1.1818005689159761</v>
      </c>
      <c r="M76" s="23">
        <v>24940000</v>
      </c>
      <c r="N76" s="23">
        <v>13083357.189999999</v>
      </c>
      <c r="O76" s="23">
        <v>11077166.390000001</v>
      </c>
      <c r="P76" s="18">
        <f t="shared" si="366"/>
        <v>0.52459331154771449</v>
      </c>
      <c r="Q76" s="18">
        <f t="shared" si="367"/>
        <v>1.1811104689924223</v>
      </c>
      <c r="R76" s="23">
        <v>1261020</v>
      </c>
      <c r="S76" s="23">
        <v>682926.93</v>
      </c>
      <c r="T76" s="23">
        <v>618380.82999999996</v>
      </c>
      <c r="U76" s="18">
        <f t="shared" si="368"/>
        <v>0.54156708854736646</v>
      </c>
      <c r="V76" s="18">
        <f t="shared" si="369"/>
        <v>1.1043792059336641</v>
      </c>
      <c r="W76" s="23"/>
      <c r="X76" s="23"/>
      <c r="Y76" s="23">
        <v>130937.42</v>
      </c>
      <c r="Z76" s="18" t="str">
        <f t="shared" si="370"/>
        <v xml:space="preserve"> </v>
      </c>
      <c r="AA76" s="18">
        <f t="shared" si="371"/>
        <v>0</v>
      </c>
      <c r="AB76" s="23">
        <v>700000</v>
      </c>
      <c r="AC76" s="23">
        <v>-137713.94</v>
      </c>
      <c r="AD76" s="23">
        <v>32958.94</v>
      </c>
      <c r="AE76" s="18" t="str">
        <f t="shared" si="372"/>
        <v xml:space="preserve"> </v>
      </c>
      <c r="AF76" s="18">
        <f t="shared" si="373"/>
        <v>-4.1783485755306451</v>
      </c>
      <c r="AG76" s="23">
        <v>1840000</v>
      </c>
      <c r="AH76" s="23">
        <v>664828.41</v>
      </c>
      <c r="AI76" s="23">
        <v>235150.86</v>
      </c>
      <c r="AJ76" s="18">
        <f t="shared" si="374"/>
        <v>0.36131978804347825</v>
      </c>
      <c r="AK76" s="18" t="str">
        <f t="shared" si="375"/>
        <v>св.200</v>
      </c>
      <c r="AL76" s="23"/>
      <c r="AM76" s="23"/>
      <c r="AN76" s="23"/>
      <c r="AO76" s="18" t="str">
        <f t="shared" si="274"/>
        <v xml:space="preserve"> </v>
      </c>
      <c r="AP76" s="18" t="str">
        <f t="shared" si="376"/>
        <v xml:space="preserve"> </v>
      </c>
      <c r="AQ76" s="6">
        <f>AV76+BA76+BF76+BK76+BP76+BU76+BZ76+CE76+CY76+DD76+DL76+CT76+DQ76</f>
        <v>1261500</v>
      </c>
      <c r="AR76" s="6">
        <f t="shared" ref="AR76:AR79" si="425">AW76+BB76+BG76+BL76+BQ76+BV76+CA76+CF76+CZ76+DE76+DM76+CU76+DI76+DR76</f>
        <v>952300.57</v>
      </c>
      <c r="AS76" s="6">
        <f t="shared" ref="AS76:AS79" si="426">AX76+BC76+BH76+BM76+BR76+BW76+CB76+CG76+DA76+DF76+DN76+CV76+DJ76+DS76</f>
        <v>518465.22</v>
      </c>
      <c r="AT76" s="18">
        <f t="shared" si="378"/>
        <v>0.75489541815299244</v>
      </c>
      <c r="AU76" s="18">
        <f t="shared" si="379"/>
        <v>1.8367684721455375</v>
      </c>
      <c r="AV76" s="23">
        <v>500000</v>
      </c>
      <c r="AW76" s="23">
        <v>123416.16</v>
      </c>
      <c r="AX76" s="23">
        <v>188581.61</v>
      </c>
      <c r="AY76" s="18">
        <f t="shared" si="380"/>
        <v>0.24683231999999999</v>
      </c>
      <c r="AZ76" s="18">
        <f t="shared" si="381"/>
        <v>0.654444301329276</v>
      </c>
      <c r="BA76" s="23"/>
      <c r="BB76" s="23"/>
      <c r="BC76" s="23"/>
      <c r="BD76" s="18" t="str">
        <f t="shared" si="382"/>
        <v xml:space="preserve"> </v>
      </c>
      <c r="BE76" s="18" t="str">
        <f t="shared" si="383"/>
        <v xml:space="preserve"> </v>
      </c>
      <c r="BF76" s="23"/>
      <c r="BG76" s="23"/>
      <c r="BH76" s="23"/>
      <c r="BI76" s="18" t="str">
        <f t="shared" si="384"/>
        <v xml:space="preserve"> </v>
      </c>
      <c r="BJ76" s="18" t="str">
        <f t="shared" si="385"/>
        <v xml:space="preserve"> </v>
      </c>
      <c r="BK76" s="23"/>
      <c r="BL76" s="23"/>
      <c r="BM76" s="23"/>
      <c r="BN76" s="18" t="str">
        <f t="shared" si="386"/>
        <v xml:space="preserve"> </v>
      </c>
      <c r="BO76" s="18" t="str">
        <f t="shared" si="387"/>
        <v xml:space="preserve"> </v>
      </c>
      <c r="BP76" s="23">
        <v>90000</v>
      </c>
      <c r="BQ76" s="23">
        <v>43477.07</v>
      </c>
      <c r="BR76" s="23">
        <v>34405.97</v>
      </c>
      <c r="BS76" s="18">
        <f t="shared" si="388"/>
        <v>0.48307855555555557</v>
      </c>
      <c r="BT76" s="18">
        <f>IF(BR76=0," ",IF(BQ76/BR76*100&gt;200,"св.200",BQ76/BR76))</f>
        <v>1.2636490120755206</v>
      </c>
      <c r="BU76" s="23">
        <v>460000</v>
      </c>
      <c r="BV76" s="23">
        <v>343371</v>
      </c>
      <c r="BW76" s="23">
        <v>218854</v>
      </c>
      <c r="BX76" s="18">
        <f>IF(BV76&lt;=0," ",IF(BU76&lt;=0," ",IF(BV76/BU76*100&gt;200,"СВ.200",BV76/BU76)))</f>
        <v>0.74645869565217393</v>
      </c>
      <c r="BY76" s="18">
        <f>IF(BW76=0," ",IF(BV76/BW76*100&gt;200,"св.200",BV76/BW76))</f>
        <v>1.5689500763065789</v>
      </c>
      <c r="BZ76" s="23"/>
      <c r="CA76" s="23">
        <v>383762.5</v>
      </c>
      <c r="CB76" s="23"/>
      <c r="CC76" s="18" t="str">
        <f t="shared" si="272"/>
        <v xml:space="preserve"> </v>
      </c>
      <c r="CD76" s="18" t="str">
        <f t="shared" si="392"/>
        <v xml:space="preserve"> </v>
      </c>
      <c r="CE76" s="17">
        <f t="shared" ref="CE76:CE79" si="427">CJ76+CO76</f>
        <v>100000</v>
      </c>
      <c r="CF76" s="17">
        <f t="shared" ref="CF76:CG79" si="428">CK76+CP76</f>
        <v>58258.49</v>
      </c>
      <c r="CG76" s="17">
        <f t="shared" si="428"/>
        <v>77643.64</v>
      </c>
      <c r="CH76" s="18">
        <f t="shared" si="395"/>
        <v>0.58258489999999996</v>
      </c>
      <c r="CI76" s="18">
        <f t="shared" si="416"/>
        <v>0.75033177218378733</v>
      </c>
      <c r="CJ76" s="23">
        <v>100000</v>
      </c>
      <c r="CK76" s="23">
        <v>58258.49</v>
      </c>
      <c r="CL76" s="23">
        <v>77643.64</v>
      </c>
      <c r="CM76" s="18">
        <f t="shared" si="396"/>
        <v>0.58258489999999996</v>
      </c>
      <c r="CN76" s="18">
        <f t="shared" si="417"/>
        <v>0.75033177218378733</v>
      </c>
      <c r="CO76" s="23"/>
      <c r="CP76" s="23"/>
      <c r="CQ76" s="23"/>
      <c r="CR76" s="18" t="str">
        <f t="shared" si="397"/>
        <v xml:space="preserve"> </v>
      </c>
      <c r="CS76" s="18" t="str">
        <f t="shared" si="398"/>
        <v xml:space="preserve"> </v>
      </c>
      <c r="CT76" s="23"/>
      <c r="CU76" s="23"/>
      <c r="CV76" s="23"/>
      <c r="CW76" s="18" t="str">
        <f t="shared" si="418"/>
        <v xml:space="preserve"> </v>
      </c>
      <c r="CX76" s="18" t="str">
        <f t="shared" si="419"/>
        <v xml:space="preserve"> </v>
      </c>
      <c r="CY76" s="23"/>
      <c r="CZ76" s="23"/>
      <c r="DA76" s="23"/>
      <c r="DB76" s="18" t="str">
        <f t="shared" si="399"/>
        <v xml:space="preserve"> </v>
      </c>
      <c r="DC76" s="18" t="str">
        <f t="shared" si="400"/>
        <v xml:space="preserve"> </v>
      </c>
      <c r="DD76" s="23"/>
      <c r="DE76" s="23">
        <v>15.35</v>
      </c>
      <c r="DF76" s="23">
        <v>500</v>
      </c>
      <c r="DG76" s="18" t="str">
        <f t="shared" si="401"/>
        <v xml:space="preserve"> </v>
      </c>
      <c r="DH76" s="18">
        <f t="shared" si="402"/>
        <v>3.0699999999999998E-2</v>
      </c>
      <c r="DI76" s="23"/>
      <c r="DJ76" s="23">
        <v>-1520</v>
      </c>
      <c r="DK76" s="18">
        <f t="shared" si="403"/>
        <v>0</v>
      </c>
      <c r="DL76" s="23"/>
      <c r="DM76" s="23"/>
      <c r="DN76" s="23"/>
      <c r="DO76" s="18" t="str">
        <f t="shared" si="404"/>
        <v xml:space="preserve"> </v>
      </c>
      <c r="DP76" s="18" t="str">
        <f t="shared" si="405"/>
        <v xml:space="preserve"> </v>
      </c>
      <c r="DQ76" s="23">
        <v>111500</v>
      </c>
      <c r="DR76" s="23"/>
      <c r="DS76" s="23"/>
      <c r="DT76" s="18" t="str">
        <f t="shared" si="414"/>
        <v xml:space="preserve"> </v>
      </c>
      <c r="DU76" s="18" t="str">
        <f t="shared" si="360"/>
        <v xml:space="preserve"> </v>
      </c>
    </row>
    <row r="77" spans="1:125" s="39" customFormat="1" ht="15.75" customHeight="1" outlineLevel="1" x14ac:dyDescent="0.25">
      <c r="A77" s="11">
        <v>61</v>
      </c>
      <c r="B77" s="5" t="s">
        <v>59</v>
      </c>
      <c r="C77" s="17">
        <f>H77+AQ77</f>
        <v>2160983</v>
      </c>
      <c r="D77" s="17">
        <f t="shared" si="423"/>
        <v>1201534.17</v>
      </c>
      <c r="E77" s="17">
        <f t="shared" si="423"/>
        <v>837103.91</v>
      </c>
      <c r="F77" s="18">
        <f t="shared" si="407"/>
        <v>0.556012782145903</v>
      </c>
      <c r="G77" s="18">
        <f t="shared" ref="G77:G79" si="429">IF(E77=0," ",IF(D77/E77*100&gt;200,"св.200",D77/E77))</f>
        <v>1.4353465031599242</v>
      </c>
      <c r="H77" s="10">
        <f t="shared" si="424"/>
        <v>1297813.9200000002</v>
      </c>
      <c r="I77" s="14">
        <f t="shared" si="424"/>
        <v>359975.61</v>
      </c>
      <c r="J77" s="10">
        <f t="shared" si="424"/>
        <v>342661.85000000003</v>
      </c>
      <c r="K77" s="18">
        <f t="shared" ref="K77:K79" si="430">IF(I77&lt;=0," ",IF(I77/H77*100&gt;200,"СВ.200",I77/H77))</f>
        <v>0.27737074202440359</v>
      </c>
      <c r="L77" s="18">
        <f t="shared" ref="L77:L79" si="431">IF(J77=0," ",IF(I77/J77*100&gt;200,"св.200",I77/J77))</f>
        <v>1.0505272471972003</v>
      </c>
      <c r="M77" s="23">
        <v>106000</v>
      </c>
      <c r="N77" s="23">
        <v>56819.74</v>
      </c>
      <c r="O77" s="23">
        <v>56320.76</v>
      </c>
      <c r="P77" s="18">
        <f t="shared" ref="P77:P79" si="432">IF(N77&lt;=0," ",IF(M77&lt;=0," ",IF(N77/M77*100&gt;200,"СВ.200",N77/M77)))</f>
        <v>0.53603528301886794</v>
      </c>
      <c r="Q77" s="18">
        <f t="shared" ref="Q77:Q79" si="433">IF(O77=0," ",IF(N77/O77*100&gt;200,"св.200",N77/O77))</f>
        <v>1.0088596105592325</v>
      </c>
      <c r="R77" s="23"/>
      <c r="S77" s="23"/>
      <c r="T77" s="23"/>
      <c r="U77" s="18" t="str">
        <f t="shared" ref="U77:U79" si="434">IF(S77&lt;=0," ",IF(R77&lt;=0," ",IF(S77/R77*100&gt;200,"СВ.200",S77/R77)))</f>
        <v xml:space="preserve"> </v>
      </c>
      <c r="V77" s="18" t="str">
        <f t="shared" ref="V77:V79" si="435">IF(S77=0," ",IF(S77/T77*100&gt;200,"св.200",S77/T77))</f>
        <v xml:space="preserve"> </v>
      </c>
      <c r="W77" s="23">
        <v>33877.800000000003</v>
      </c>
      <c r="X77" s="23">
        <v>33877.800000000003</v>
      </c>
      <c r="Y77" s="23">
        <v>31082.1</v>
      </c>
      <c r="Z77" s="18">
        <f t="shared" ref="Z77:Z79" si="436">IF(X77&lt;=0," ",IF(W77&lt;=0," ",IF(X77/W77*100&gt;200,"СВ.200",X77/W77)))</f>
        <v>1</v>
      </c>
      <c r="AA77" s="18">
        <f>IF(X77=0," ",IF(X77/Y77*100&gt;200,"св.200",X77/Y77))</f>
        <v>1.0899456600422752</v>
      </c>
      <c r="AB77" s="23">
        <v>46638.52</v>
      </c>
      <c r="AC77" s="23">
        <v>8919.89</v>
      </c>
      <c r="AD77" s="23">
        <v>12756.71</v>
      </c>
      <c r="AE77" s="18">
        <f t="shared" ref="AE77" si="437">IF(AC77&lt;=0," ",IF(AB77&lt;=0," ",IF(AC77/AB77*100&gt;200,"СВ.200",AC77/AB77)))</f>
        <v>0.19125585460259031</v>
      </c>
      <c r="AF77" s="18">
        <f t="shared" ref="AF77" si="438">IF(AD77=0," ",IF(AC77/AD77*100&gt;200,"св.200",AC77/AD77))</f>
        <v>0.69923122811445904</v>
      </c>
      <c r="AG77" s="23">
        <v>1111297.6000000001</v>
      </c>
      <c r="AH77" s="23">
        <v>260358.18</v>
      </c>
      <c r="AI77" s="23">
        <v>242502.28</v>
      </c>
      <c r="AJ77" s="18">
        <f t="shared" ref="AJ77:AJ79" si="439">IF(AH77&lt;=0," ",IF(AG77&lt;=0," ",IF(AH77/AG77*100&gt;200,"СВ.200",AH77/AG77)))</f>
        <v>0.23428303993457736</v>
      </c>
      <c r="AK77" s="18">
        <f t="shared" ref="AK77:AK79" si="440">IF(AI77=0," ",IF(AH77/AI77*100&gt;200,"св.200",AH77/AI77))</f>
        <v>1.07363188502805</v>
      </c>
      <c r="AL77" s="23"/>
      <c r="AM77" s="23"/>
      <c r="AN77" s="23"/>
      <c r="AO77" s="18" t="str">
        <f t="shared" ref="AO77:AO79" si="441">IF(AM77&lt;=0," ",IF(AL77&lt;=0," ",IF(AM77/AL77*100&gt;200,"СВ.200",AM77/AL77)))</f>
        <v xml:space="preserve"> </v>
      </c>
      <c r="AP77" s="18" t="str">
        <f t="shared" ref="AP77:AP79" si="442">IF(AN77=0," ",IF(AM77/AN77*100&gt;200,"св.200",AM77/AN77))</f>
        <v xml:space="preserve"> </v>
      </c>
      <c r="AQ77" s="6">
        <f t="shared" ref="AQ77:AQ79" si="443">AV77+BA77+BF77+BK77+BP77+BU77+BZ77+CE77+CY77+DD77+DL77+CT77+DQ77</f>
        <v>863169.08</v>
      </c>
      <c r="AR77" s="6">
        <f t="shared" si="425"/>
        <v>841558.56</v>
      </c>
      <c r="AS77" s="6">
        <f t="shared" si="426"/>
        <v>494442.06</v>
      </c>
      <c r="AT77" s="18">
        <f>IF(AR77&lt;=0," ",IF(AQ77&lt;=0," ",IF(AR77/AQ77*100&gt;200,"СВ.200",AR77/AQ77)))</f>
        <v>0.97496374638442806</v>
      </c>
      <c r="AU77" s="18">
        <f>IF(AS77=0," ",IF(AR77/AS77*100&gt;200,"св.200",AR77/AS77))</f>
        <v>1.7020367563390544</v>
      </c>
      <c r="AV77" s="23">
        <v>8248.64</v>
      </c>
      <c r="AW77" s="23">
        <v>8248.64</v>
      </c>
      <c r="AX77" s="23"/>
      <c r="AY77" s="18">
        <f t="shared" ref="AY77:AY79" si="444">IF(AW77&lt;=0," ",IF(AV77&lt;=0," ",IF(AW77/AV77*100&gt;200,"СВ.200",AW77/AV77)))</f>
        <v>1</v>
      </c>
      <c r="AZ77" s="18" t="str">
        <f t="shared" ref="AZ77:AZ79" si="445">IF(AX77=0," ",IF(AW77/AX77*100&gt;200,"св.200",AW77/AX77))</f>
        <v xml:space="preserve"> </v>
      </c>
      <c r="BA77" s="23">
        <v>39914.89</v>
      </c>
      <c r="BB77" s="23">
        <v>18304.37</v>
      </c>
      <c r="BC77" s="23">
        <v>15414.06</v>
      </c>
      <c r="BD77" s="18">
        <f t="shared" ref="BD77:BD79" si="446">IF(BB77&lt;=0," ",IF(BA77&lt;=0," ",IF(BB77/BA77*100&gt;200,"СВ.200",BB77/BA77)))</f>
        <v>0.45858500424277754</v>
      </c>
      <c r="BE77" s="18">
        <f t="shared" ref="BE77:BE79" si="447">IF(BC77=0," ",IF(BB77/BC77*100&gt;200,"св.200",BB77/BC77))</f>
        <v>1.187511272176182</v>
      </c>
      <c r="BF77" s="23"/>
      <c r="BG77" s="23"/>
      <c r="BH77" s="23"/>
      <c r="BI77" s="18" t="str">
        <f t="shared" ref="BI77:BI79" si="448">IF(BG77&lt;=0," ",IF(BF77&lt;=0," ",IF(BG77/BF77*100&gt;200,"СВ.200",BG77/BF77)))</f>
        <v xml:space="preserve"> </v>
      </c>
      <c r="BJ77" s="18" t="str">
        <f>IF(BG77=0," ",IF(BG77/BH77*100&gt;200,"св.200",BG77/BH77))</f>
        <v xml:space="preserve"> </v>
      </c>
      <c r="BK77" s="23"/>
      <c r="BL77" s="23"/>
      <c r="BM77" s="23"/>
      <c r="BN77" s="18" t="str">
        <f t="shared" ref="BN77:BN79" si="449">IF(BL77&lt;=0," ",IF(BK77&lt;=0," ",IF(BL77/BK77*100&gt;200,"СВ.200",BL77/BK77)))</f>
        <v xml:space="preserve"> </v>
      </c>
      <c r="BO77" s="18" t="str">
        <f t="shared" ref="BO77:BO79" si="450">IF(BM77=0," ",IF(BL77/BM77*100&gt;200,"св.200",BL77/BM77))</f>
        <v xml:space="preserve"> </v>
      </c>
      <c r="BP77" s="23"/>
      <c r="BQ77" s="23"/>
      <c r="BR77" s="23"/>
      <c r="BS77" s="18" t="str">
        <f t="shared" ref="BS77:BS79" si="451">IF(BQ77&lt;=0," ",IF(BP77&lt;=0," ",IF(BQ77/BP77*100&gt;200,"СВ.200",BQ77/BP77)))</f>
        <v xml:space="preserve"> </v>
      </c>
      <c r="BT77" s="18" t="str">
        <f t="shared" ref="BT77:BT79" si="452">IF(BR77=0," ",IF(BQ77/BR77*100&gt;200,"св.200",BQ77/BR77))</f>
        <v xml:space="preserve"> </v>
      </c>
      <c r="BU77" s="23">
        <v>22.55</v>
      </c>
      <c r="BV77" s="23">
        <v>22.55</v>
      </c>
      <c r="BW77" s="23"/>
      <c r="BX77" s="18">
        <f t="shared" ref="BX77:BX79" si="453">IF(BV77&lt;=0," ",IF(BU77&lt;=0," ",IF(BV77/BU77*100&gt;200,"СВ.200",BV77/BU77)))</f>
        <v>1</v>
      </c>
      <c r="BY77" s="18" t="str">
        <f t="shared" ref="BY77:BY79" si="454">IF(BW77=0," ",IF(BV77/BW77*100&gt;200,"св.200",BV77/BW77))</f>
        <v xml:space="preserve"> </v>
      </c>
      <c r="BZ77" s="23"/>
      <c r="CA77" s="23"/>
      <c r="CB77" s="23"/>
      <c r="CC77" s="18" t="str">
        <f t="shared" ref="CC77:CC79" si="455">IF(CA77&lt;=0," ",IF(BZ77&lt;=0," ",IF(CA77/BZ77*100&gt;200,"СВ.200",CA77/BZ77)))</f>
        <v xml:space="preserve"> </v>
      </c>
      <c r="CD77" s="18" t="str">
        <f t="shared" ref="CD77:CD79" si="456">IF(CB77=0," ",IF(CA77/CB77*100&gt;200,"св.200",CA77/CB77))</f>
        <v xml:space="preserve"> </v>
      </c>
      <c r="CE77" s="17">
        <f t="shared" si="427"/>
        <v>814983</v>
      </c>
      <c r="CF77" s="17">
        <f t="shared" si="428"/>
        <v>814983</v>
      </c>
      <c r="CG77" s="17">
        <f t="shared" si="428"/>
        <v>479028</v>
      </c>
      <c r="CH77" s="18">
        <f t="shared" ref="CH77" si="457">IF(CF77&lt;=0," ",IF(CE77&lt;=0," ",IF(CF77/CE77*100&gt;200,"СВ.200",CF77/CE77)))</f>
        <v>1</v>
      </c>
      <c r="CI77" s="18">
        <f t="shared" ref="CI77" si="458">IF(CG77=0," ",IF(CF77/CG77*100&gt;200,"св.200",CF77/CG77))</f>
        <v>1.7013264360329667</v>
      </c>
      <c r="CJ77" s="23"/>
      <c r="CK77" s="23"/>
      <c r="CL77" s="23">
        <v>0</v>
      </c>
      <c r="CM77" s="18" t="str">
        <f t="shared" ref="CM77:CM79" si="459">IF(CK77&lt;=0," ",IF(CJ77&lt;=0," ",IF(CK77/CJ77*100&gt;200,"СВ.200",CK77/CJ77)))</f>
        <v xml:space="preserve"> </v>
      </c>
      <c r="CN77" s="18" t="str">
        <f t="shared" ref="CN77:CN79" si="460">IF(CL77=0," ",IF(CK77/CL77*100&gt;200,"св.200",CK77/CL77))</f>
        <v xml:space="preserve"> </v>
      </c>
      <c r="CO77" s="23">
        <v>814983</v>
      </c>
      <c r="CP77" s="23">
        <v>814983</v>
      </c>
      <c r="CQ77" s="23">
        <v>479028</v>
      </c>
      <c r="CR77" s="18">
        <f t="shared" ref="CR77:CR79" si="461">IF(CP77&lt;=0," ",IF(CO77&lt;=0," ",IF(CP77/CO77*100&gt;200,"СВ.200",CP77/CO77)))</f>
        <v>1</v>
      </c>
      <c r="CS77" s="18">
        <f t="shared" ref="CS77:CS79" si="462">IF(CQ77=0," ",IF(CP77/CQ77*100&gt;200,"св.200",CP77/CQ77))</f>
        <v>1.7013264360329667</v>
      </c>
      <c r="CT77" s="23"/>
      <c r="CU77" s="23"/>
      <c r="CV77" s="23"/>
      <c r="CW77" s="18" t="str">
        <f t="shared" si="418"/>
        <v xml:space="preserve"> </v>
      </c>
      <c r="CX77" s="18" t="str">
        <f t="shared" si="419"/>
        <v xml:space="preserve"> </v>
      </c>
      <c r="CY77" s="23"/>
      <c r="CZ77" s="23"/>
      <c r="DA77" s="23"/>
      <c r="DB77" s="18" t="str">
        <f t="shared" ref="DB77:DB79" si="463">IF(CZ77&lt;=0," ",IF(CY77&lt;=0," ",IF(CZ77/CY77*100&gt;200,"СВ.200",CZ77/CY77)))</f>
        <v xml:space="preserve"> </v>
      </c>
      <c r="DC77" s="18" t="str">
        <f t="shared" ref="DC77:DC79" si="464">IF(DA77=0," ",IF(CZ77/DA77*100&gt;200,"св.200",CZ77/DA77))</f>
        <v xml:space="preserve"> </v>
      </c>
      <c r="DD77" s="23"/>
      <c r="DE77" s="23"/>
      <c r="DF77" s="23"/>
      <c r="DG77" s="18" t="str">
        <f t="shared" ref="DG77:DG79" si="465">IF(DE77&lt;=0," ",IF(DD77&lt;=0," ",IF(DE77/DD77*100&gt;200,"СВ.200",DE77/DD77)))</f>
        <v xml:space="preserve"> </v>
      </c>
      <c r="DH77" s="18" t="str">
        <f t="shared" ref="DH77:DH79" si="466">IF(DF77=0," ",IF(DE77/DF77*100&gt;200,"св.200",DE77/DF77))</f>
        <v xml:space="preserve"> </v>
      </c>
      <c r="DI77" s="23"/>
      <c r="DJ77" s="23"/>
      <c r="DK77" s="18" t="str">
        <f t="shared" si="403"/>
        <v xml:space="preserve"> </v>
      </c>
      <c r="DL77" s="23"/>
      <c r="DM77" s="23"/>
      <c r="DN77" s="23"/>
      <c r="DO77" s="18" t="str">
        <f t="shared" ref="DO77:DO79" si="467">IF(DM77&lt;=0," ",IF(DL77&lt;=0," ",IF(DM77/DL77*100&gt;200,"СВ.200",DM77/DL77)))</f>
        <v xml:space="preserve"> </v>
      </c>
      <c r="DP77" s="18" t="str">
        <f t="shared" ref="DP77:DP79" si="468">IF(DN77=0," ",IF(DM77/DN77*100&gt;200,"св.200",DM77/DN77))</f>
        <v xml:space="preserve"> </v>
      </c>
      <c r="DQ77" s="23"/>
      <c r="DR77" s="23"/>
      <c r="DS77" s="23"/>
      <c r="DT77" s="18" t="str">
        <f t="shared" si="414"/>
        <v xml:space="preserve"> </v>
      </c>
      <c r="DU77" s="18" t="str">
        <f t="shared" si="360"/>
        <v xml:space="preserve"> </v>
      </c>
    </row>
    <row r="78" spans="1:125" s="39" customFormat="1" ht="15.75" customHeight="1" outlineLevel="1" x14ac:dyDescent="0.25">
      <c r="A78" s="11">
        <v>62</v>
      </c>
      <c r="B78" s="5" t="s">
        <v>93</v>
      </c>
      <c r="C78" s="17">
        <f>H78+AQ78</f>
        <v>1926142</v>
      </c>
      <c r="D78" s="17">
        <f t="shared" si="423"/>
        <v>792929.66999999993</v>
      </c>
      <c r="E78" s="17">
        <f t="shared" si="423"/>
        <v>506454.09</v>
      </c>
      <c r="F78" s="18">
        <f t="shared" si="407"/>
        <v>0.41166729659599338</v>
      </c>
      <c r="G78" s="18">
        <f t="shared" si="429"/>
        <v>1.5656496524689927</v>
      </c>
      <c r="H78" s="10">
        <f t="shared" si="424"/>
        <v>1643020</v>
      </c>
      <c r="I78" s="14">
        <f t="shared" si="424"/>
        <v>580325.98999999987</v>
      </c>
      <c r="J78" s="10">
        <f t="shared" si="424"/>
        <v>491554.09</v>
      </c>
      <c r="K78" s="18">
        <f t="shared" si="430"/>
        <v>0.35320689340361033</v>
      </c>
      <c r="L78" s="18">
        <f t="shared" si="431"/>
        <v>1.1805943675496624</v>
      </c>
      <c r="M78" s="23">
        <v>700020</v>
      </c>
      <c r="N78" s="23">
        <v>361025.55</v>
      </c>
      <c r="O78" s="23">
        <v>283688.28000000003</v>
      </c>
      <c r="P78" s="18">
        <f t="shared" si="432"/>
        <v>0.51573605039856008</v>
      </c>
      <c r="Q78" s="18">
        <f t="shared" si="433"/>
        <v>1.2726135531577123</v>
      </c>
      <c r="R78" s="23"/>
      <c r="S78" s="23"/>
      <c r="T78" s="23"/>
      <c r="U78" s="18" t="str">
        <f t="shared" si="434"/>
        <v xml:space="preserve"> </v>
      </c>
      <c r="V78" s="18" t="str">
        <f t="shared" si="435"/>
        <v xml:space="preserve"> </v>
      </c>
      <c r="W78" s="23">
        <v>5000</v>
      </c>
      <c r="X78" s="23"/>
      <c r="Y78" s="23">
        <v>3675.6</v>
      </c>
      <c r="Z78" s="18" t="str">
        <f t="shared" si="436"/>
        <v xml:space="preserve"> </v>
      </c>
      <c r="AA78" s="18">
        <f t="shared" ref="AA78:AA79" si="469">IF(Y78=0," ",IF(X78/Y78*100&gt;200,"св.200",X78/Y78))</f>
        <v>0</v>
      </c>
      <c r="AB78" s="23">
        <v>93000</v>
      </c>
      <c r="AC78" s="23">
        <v>-6486.68</v>
      </c>
      <c r="AD78" s="23">
        <v>5400.38</v>
      </c>
      <c r="AE78" s="18" t="str">
        <f t="shared" ref="AE78:AE79" si="470">IF(AC78&lt;=0," ",IF(AB78&lt;=0," ",IF(AC78/AB78*100&gt;200,"СВ.200",AC78/AB78)))</f>
        <v xml:space="preserve"> </v>
      </c>
      <c r="AF78" s="18">
        <f t="shared" ref="AF78:AF79" si="471">IF(AD78=0," ",IF(AC78/AD78*100&gt;200,"св.200",AC78/AD78))</f>
        <v>-1.2011525114899322</v>
      </c>
      <c r="AG78" s="23">
        <v>845000</v>
      </c>
      <c r="AH78" s="23">
        <v>225787.12</v>
      </c>
      <c r="AI78" s="23">
        <v>198789.83</v>
      </c>
      <c r="AJ78" s="18">
        <f t="shared" si="439"/>
        <v>0.26720369230769231</v>
      </c>
      <c r="AK78" s="18">
        <f t="shared" si="440"/>
        <v>1.1358082050776943</v>
      </c>
      <c r="AL78" s="23"/>
      <c r="AM78" s="23"/>
      <c r="AN78" s="23"/>
      <c r="AO78" s="18" t="str">
        <f t="shared" si="441"/>
        <v xml:space="preserve"> </v>
      </c>
      <c r="AP78" s="18" t="str">
        <f t="shared" si="442"/>
        <v xml:space="preserve"> </v>
      </c>
      <c r="AQ78" s="6">
        <f t="shared" si="443"/>
        <v>283122</v>
      </c>
      <c r="AR78" s="6">
        <f t="shared" si="425"/>
        <v>212603.68</v>
      </c>
      <c r="AS78" s="6">
        <f t="shared" si="426"/>
        <v>14900</v>
      </c>
      <c r="AT78" s="18">
        <f t="shared" si="378"/>
        <v>0.75092603188731355</v>
      </c>
      <c r="AU78" s="18" t="str">
        <f t="shared" si="379"/>
        <v>св.200</v>
      </c>
      <c r="AV78" s="23">
        <v>1000</v>
      </c>
      <c r="AW78" s="23">
        <v>1049.68</v>
      </c>
      <c r="AX78" s="23"/>
      <c r="AY78" s="18">
        <f t="shared" si="444"/>
        <v>1.0496800000000002</v>
      </c>
      <c r="AZ78" s="18" t="str">
        <f t="shared" si="445"/>
        <v xml:space="preserve"> </v>
      </c>
      <c r="BA78" s="23"/>
      <c r="BB78" s="23"/>
      <c r="BC78" s="23"/>
      <c r="BD78" s="18" t="str">
        <f t="shared" si="446"/>
        <v xml:space="preserve"> </v>
      </c>
      <c r="BE78" s="18" t="str">
        <f t="shared" si="447"/>
        <v xml:space="preserve"> </v>
      </c>
      <c r="BF78" s="23"/>
      <c r="BG78" s="23"/>
      <c r="BH78" s="23"/>
      <c r="BI78" s="18" t="str">
        <f t="shared" si="448"/>
        <v xml:space="preserve"> </v>
      </c>
      <c r="BJ78" s="18" t="str">
        <f t="shared" ref="BJ78:BJ79" si="472">IF(BH78=0," ",IF(BG78/BH78*100&gt;200,"св.200",BG78/BH78))</f>
        <v xml:space="preserve"> </v>
      </c>
      <c r="BK78" s="23"/>
      <c r="BL78" s="23"/>
      <c r="BM78" s="23"/>
      <c r="BN78" s="18" t="str">
        <f t="shared" si="449"/>
        <v xml:space="preserve"> </v>
      </c>
      <c r="BO78" s="18" t="str">
        <f t="shared" si="450"/>
        <v xml:space="preserve"> </v>
      </c>
      <c r="BP78" s="23"/>
      <c r="BQ78" s="23"/>
      <c r="BR78" s="23"/>
      <c r="BS78" s="18" t="str">
        <f t="shared" si="451"/>
        <v xml:space="preserve"> </v>
      </c>
      <c r="BT78" s="18" t="str">
        <f t="shared" si="452"/>
        <v xml:space="preserve"> </v>
      </c>
      <c r="BU78" s="23">
        <v>58980</v>
      </c>
      <c r="BV78" s="23"/>
      <c r="BW78" s="23">
        <v>14900</v>
      </c>
      <c r="BX78" s="18" t="str">
        <f t="shared" si="453"/>
        <v xml:space="preserve"> </v>
      </c>
      <c r="BY78" s="18">
        <f t="shared" si="454"/>
        <v>0</v>
      </c>
      <c r="BZ78" s="23"/>
      <c r="CA78" s="23"/>
      <c r="CB78" s="23"/>
      <c r="CC78" s="18" t="str">
        <f t="shared" si="455"/>
        <v xml:space="preserve"> </v>
      </c>
      <c r="CD78" s="18" t="str">
        <f>IF(CA78=0," ",IF(CA78/CB78*100&gt;200,"св.200",CA78/CB78))</f>
        <v xml:space="preserve"> </v>
      </c>
      <c r="CE78" s="17">
        <f t="shared" si="427"/>
        <v>211554</v>
      </c>
      <c r="CF78" s="17">
        <f t="shared" si="428"/>
        <v>211554</v>
      </c>
      <c r="CG78" s="17">
        <f t="shared" si="428"/>
        <v>0</v>
      </c>
      <c r="CH78" s="18">
        <f t="shared" ref="CH78:CH79" si="473">IF(CF78&lt;=0," ",IF(CE78&lt;=0," ",IF(CF78/CE78*100&gt;200,"СВ.200",CF78/CE78)))</f>
        <v>1</v>
      </c>
      <c r="CI78" s="18" t="str">
        <f t="shared" ref="CI78:CI79" si="474">IF(CG78=0," ",IF(CF78/CG78*100&gt;200,"св.200",CF78/CG78))</f>
        <v xml:space="preserve"> </v>
      </c>
      <c r="CJ78" s="23"/>
      <c r="CK78" s="23"/>
      <c r="CL78" s="23"/>
      <c r="CM78" s="18" t="str">
        <f t="shared" si="459"/>
        <v xml:space="preserve"> </v>
      </c>
      <c r="CN78" s="18" t="str">
        <f t="shared" si="460"/>
        <v xml:space="preserve"> </v>
      </c>
      <c r="CO78" s="23">
        <v>211554</v>
      </c>
      <c r="CP78" s="23">
        <v>211554</v>
      </c>
      <c r="CQ78" s="23"/>
      <c r="CR78" s="18">
        <f t="shared" si="461"/>
        <v>1</v>
      </c>
      <c r="CS78" s="18" t="str">
        <f t="shared" si="462"/>
        <v xml:space="preserve"> </v>
      </c>
      <c r="CT78" s="23"/>
      <c r="CU78" s="23"/>
      <c r="CV78" s="23"/>
      <c r="CW78" s="18" t="str">
        <f t="shared" si="418"/>
        <v xml:space="preserve"> </v>
      </c>
      <c r="CX78" s="18" t="str">
        <f t="shared" si="419"/>
        <v xml:space="preserve"> </v>
      </c>
      <c r="CY78" s="23"/>
      <c r="CZ78" s="23"/>
      <c r="DA78" s="23"/>
      <c r="DB78" s="18" t="str">
        <f t="shared" si="463"/>
        <v xml:space="preserve"> </v>
      </c>
      <c r="DC78" s="18" t="str">
        <f t="shared" si="464"/>
        <v xml:space="preserve"> </v>
      </c>
      <c r="DD78" s="23"/>
      <c r="DE78" s="23"/>
      <c r="DF78" s="23"/>
      <c r="DG78" s="18" t="str">
        <f t="shared" si="465"/>
        <v xml:space="preserve"> </v>
      </c>
      <c r="DH78" s="18" t="str">
        <f t="shared" si="466"/>
        <v xml:space="preserve"> </v>
      </c>
      <c r="DI78" s="23"/>
      <c r="DJ78" s="23"/>
      <c r="DK78" s="18" t="str">
        <f>IF(DI78=0," ",IF(DI78/DJ78*100&gt;200,"св.200",DI78/DJ78))</f>
        <v xml:space="preserve"> </v>
      </c>
      <c r="DL78" s="23"/>
      <c r="DM78" s="23"/>
      <c r="DN78" s="23"/>
      <c r="DO78" s="18" t="str">
        <f t="shared" si="467"/>
        <v xml:space="preserve"> </v>
      </c>
      <c r="DP78" s="18" t="str">
        <f t="shared" si="468"/>
        <v xml:space="preserve"> </v>
      </c>
      <c r="DQ78" s="23">
        <v>11588</v>
      </c>
      <c r="DR78" s="23"/>
      <c r="DS78" s="23"/>
      <c r="DT78" s="18" t="str">
        <f t="shared" si="414"/>
        <v xml:space="preserve"> </v>
      </c>
      <c r="DU78" s="18" t="str">
        <f t="shared" si="360"/>
        <v xml:space="preserve"> </v>
      </c>
    </row>
    <row r="79" spans="1:125" s="39" customFormat="1" ht="15.75" customHeight="1" outlineLevel="1" x14ac:dyDescent="0.25">
      <c r="A79" s="11">
        <v>63</v>
      </c>
      <c r="B79" s="5" t="s">
        <v>18</v>
      </c>
      <c r="C79" s="17">
        <f>H79+AQ79</f>
        <v>1513444</v>
      </c>
      <c r="D79" s="17">
        <f t="shared" si="423"/>
        <v>221071.41000000003</v>
      </c>
      <c r="E79" s="17">
        <f t="shared" si="423"/>
        <v>191306.02</v>
      </c>
      <c r="F79" s="18">
        <f t="shared" si="407"/>
        <v>0.14607174761669414</v>
      </c>
      <c r="G79" s="18">
        <f t="shared" si="429"/>
        <v>1.1555904513616457</v>
      </c>
      <c r="H79" s="10">
        <f>W79++AG79+M79+AB79+AL79+R79</f>
        <v>1007000</v>
      </c>
      <c r="I79" s="14">
        <f>X79++AH79+N79+AC79+AM79+S79</f>
        <v>207548.68000000002</v>
      </c>
      <c r="J79" s="10">
        <f>O79+T79+Y79+AD79+AI79</f>
        <v>185238.02</v>
      </c>
      <c r="K79" s="18">
        <f t="shared" si="430"/>
        <v>0.20610593843098313</v>
      </c>
      <c r="L79" s="18">
        <f t="shared" si="431"/>
        <v>1.1204432005913258</v>
      </c>
      <c r="M79" s="23">
        <v>236000</v>
      </c>
      <c r="N79" s="23">
        <v>123634.19</v>
      </c>
      <c r="O79" s="23">
        <v>86641.62</v>
      </c>
      <c r="P79" s="18">
        <f t="shared" si="432"/>
        <v>0.523873686440678</v>
      </c>
      <c r="Q79" s="18">
        <f t="shared" si="433"/>
        <v>1.4269607378070726</v>
      </c>
      <c r="R79" s="23"/>
      <c r="S79" s="23"/>
      <c r="T79" s="23"/>
      <c r="U79" s="18" t="str">
        <f t="shared" si="434"/>
        <v xml:space="preserve"> </v>
      </c>
      <c r="V79" s="18" t="str">
        <f t="shared" si="435"/>
        <v xml:space="preserve"> </v>
      </c>
      <c r="W79" s="23">
        <v>1000</v>
      </c>
      <c r="X79" s="23">
        <v>-1500</v>
      </c>
      <c r="Y79" s="23"/>
      <c r="Z79" s="18" t="str">
        <f t="shared" si="436"/>
        <v xml:space="preserve"> </v>
      </c>
      <c r="AA79" s="18" t="str">
        <f t="shared" si="469"/>
        <v xml:space="preserve"> </v>
      </c>
      <c r="AB79" s="23">
        <v>70000</v>
      </c>
      <c r="AC79" s="23">
        <v>-3727.77</v>
      </c>
      <c r="AD79" s="23">
        <v>6789.2</v>
      </c>
      <c r="AE79" s="18" t="str">
        <f t="shared" si="470"/>
        <v xml:space="preserve"> </v>
      </c>
      <c r="AF79" s="18">
        <f t="shared" si="471"/>
        <v>-0.54907352854533675</v>
      </c>
      <c r="AG79" s="23">
        <v>700000</v>
      </c>
      <c r="AH79" s="23">
        <v>89142.26</v>
      </c>
      <c r="AI79" s="23">
        <v>91807.2</v>
      </c>
      <c r="AJ79" s="18">
        <f t="shared" si="439"/>
        <v>0.12734608571428571</v>
      </c>
      <c r="AK79" s="18">
        <f t="shared" si="440"/>
        <v>0.97097242917766791</v>
      </c>
      <c r="AL79" s="23"/>
      <c r="AM79" s="23"/>
      <c r="AN79" s="23"/>
      <c r="AO79" s="18" t="str">
        <f t="shared" si="441"/>
        <v xml:space="preserve"> </v>
      </c>
      <c r="AP79" s="18" t="str">
        <f t="shared" si="442"/>
        <v xml:space="preserve"> </v>
      </c>
      <c r="AQ79" s="6">
        <f t="shared" si="443"/>
        <v>506444</v>
      </c>
      <c r="AR79" s="6">
        <f t="shared" si="425"/>
        <v>13522.73</v>
      </c>
      <c r="AS79" s="6">
        <f t="shared" si="426"/>
        <v>6068</v>
      </c>
      <c r="AT79" s="18">
        <f t="shared" ref="AT79" si="475">IF(AR79&lt;=0," ",IF(AQ79&lt;=0," ",IF(AR79/AQ79*100&gt;200,"СВ.200",AR79/AQ79)))</f>
        <v>2.6701333217492951E-2</v>
      </c>
      <c r="AU79" s="18" t="str">
        <f t="shared" ref="AU79" si="476">IF(AS79=0," ",IF(AR79/AS79*100&gt;200,"св.200",AR79/AS79))</f>
        <v>св.200</v>
      </c>
      <c r="AV79" s="23">
        <v>10000</v>
      </c>
      <c r="AW79" s="23">
        <v>4420.7299999999996</v>
      </c>
      <c r="AX79" s="23"/>
      <c r="AY79" s="18">
        <f t="shared" si="444"/>
        <v>0.44207299999999994</v>
      </c>
      <c r="AZ79" s="18" t="str">
        <f t="shared" si="445"/>
        <v xml:space="preserve"> </v>
      </c>
      <c r="BA79" s="23"/>
      <c r="BB79" s="23"/>
      <c r="BC79" s="23"/>
      <c r="BD79" s="18" t="str">
        <f t="shared" si="446"/>
        <v xml:space="preserve"> </v>
      </c>
      <c r="BE79" s="18" t="str">
        <f t="shared" si="447"/>
        <v xml:space="preserve"> </v>
      </c>
      <c r="BF79" s="23">
        <v>18204</v>
      </c>
      <c r="BG79" s="23">
        <v>9102</v>
      </c>
      <c r="BH79" s="23">
        <v>6068</v>
      </c>
      <c r="BI79" s="18">
        <f t="shared" si="448"/>
        <v>0.5</v>
      </c>
      <c r="BJ79" s="18">
        <f t="shared" si="472"/>
        <v>1.5</v>
      </c>
      <c r="BK79" s="23"/>
      <c r="BL79" s="23"/>
      <c r="BM79" s="23"/>
      <c r="BN79" s="18" t="str">
        <f t="shared" si="449"/>
        <v xml:space="preserve"> </v>
      </c>
      <c r="BO79" s="18" t="str">
        <f t="shared" si="450"/>
        <v xml:space="preserve"> </v>
      </c>
      <c r="BP79" s="23"/>
      <c r="BQ79" s="23"/>
      <c r="BR79" s="23"/>
      <c r="BS79" s="18" t="str">
        <f t="shared" si="451"/>
        <v xml:space="preserve"> </v>
      </c>
      <c r="BT79" s="18" t="str">
        <f t="shared" si="452"/>
        <v xml:space="preserve"> </v>
      </c>
      <c r="BU79" s="23">
        <v>40000</v>
      </c>
      <c r="BV79" s="23"/>
      <c r="BW79" s="23"/>
      <c r="BX79" s="18" t="str">
        <f t="shared" si="453"/>
        <v xml:space="preserve"> </v>
      </c>
      <c r="BY79" s="18" t="str">
        <f t="shared" si="454"/>
        <v xml:space="preserve"> </v>
      </c>
      <c r="BZ79" s="23"/>
      <c r="CA79" s="23"/>
      <c r="CB79" s="23"/>
      <c r="CC79" s="18" t="str">
        <f t="shared" si="455"/>
        <v xml:space="preserve"> </v>
      </c>
      <c r="CD79" s="18" t="str">
        <f t="shared" si="456"/>
        <v xml:space="preserve"> </v>
      </c>
      <c r="CE79" s="17">
        <f t="shared" si="427"/>
        <v>438240</v>
      </c>
      <c r="CF79" s="17">
        <f t="shared" si="428"/>
        <v>0</v>
      </c>
      <c r="CG79" s="17">
        <f t="shared" si="428"/>
        <v>0</v>
      </c>
      <c r="CH79" s="18" t="str">
        <f t="shared" si="473"/>
        <v xml:space="preserve"> </v>
      </c>
      <c r="CI79" s="18" t="str">
        <f t="shared" si="474"/>
        <v xml:space="preserve"> </v>
      </c>
      <c r="CJ79" s="23"/>
      <c r="CK79" s="23"/>
      <c r="CL79" s="23"/>
      <c r="CM79" s="18" t="str">
        <f t="shared" si="459"/>
        <v xml:space="preserve"> </v>
      </c>
      <c r="CN79" s="18" t="str">
        <f t="shared" si="460"/>
        <v xml:space="preserve"> </v>
      </c>
      <c r="CO79" s="23">
        <v>438240</v>
      </c>
      <c r="CP79" s="23">
        <v>0</v>
      </c>
      <c r="CQ79" s="23"/>
      <c r="CR79" s="18" t="str">
        <f t="shared" si="461"/>
        <v xml:space="preserve"> </v>
      </c>
      <c r="CS79" s="18" t="str">
        <f t="shared" si="462"/>
        <v xml:space="preserve"> </v>
      </c>
      <c r="CT79" s="23"/>
      <c r="CU79" s="23"/>
      <c r="CV79" s="23"/>
      <c r="CW79" s="18" t="str">
        <f t="shared" si="418"/>
        <v xml:space="preserve"> </v>
      </c>
      <c r="CX79" s="18" t="str">
        <f t="shared" si="419"/>
        <v xml:space="preserve"> </v>
      </c>
      <c r="CY79" s="23"/>
      <c r="CZ79" s="23"/>
      <c r="DA79" s="23"/>
      <c r="DB79" s="18" t="str">
        <f t="shared" si="463"/>
        <v xml:space="preserve"> </v>
      </c>
      <c r="DC79" s="18" t="str">
        <f t="shared" si="464"/>
        <v xml:space="preserve"> </v>
      </c>
      <c r="DD79" s="23"/>
      <c r="DE79" s="23"/>
      <c r="DF79" s="23"/>
      <c r="DG79" s="18" t="str">
        <f t="shared" si="465"/>
        <v xml:space="preserve"> </v>
      </c>
      <c r="DH79" s="18" t="str">
        <f t="shared" si="466"/>
        <v xml:space="preserve"> </v>
      </c>
      <c r="DI79" s="23"/>
      <c r="DJ79" s="23"/>
      <c r="DK79" s="18" t="str">
        <f t="shared" si="403"/>
        <v xml:space="preserve"> </v>
      </c>
      <c r="DL79" s="23"/>
      <c r="DM79" s="23"/>
      <c r="DN79" s="23"/>
      <c r="DO79" s="18" t="str">
        <f t="shared" si="467"/>
        <v xml:space="preserve"> </v>
      </c>
      <c r="DP79" s="18" t="str">
        <f t="shared" si="468"/>
        <v xml:space="preserve"> </v>
      </c>
      <c r="DQ79" s="23"/>
      <c r="DR79" s="23"/>
      <c r="DS79" s="23"/>
      <c r="DT79" s="18" t="str">
        <f t="shared" si="414"/>
        <v xml:space="preserve"> </v>
      </c>
      <c r="DU79" s="18" t="str">
        <f t="shared" si="360"/>
        <v xml:space="preserve"> </v>
      </c>
    </row>
    <row r="80" spans="1:125" s="38" customFormat="1" ht="32.1" customHeight="1" x14ac:dyDescent="0.25">
      <c r="A80" s="12"/>
      <c r="B80" s="4" t="s">
        <v>132</v>
      </c>
      <c r="C80" s="20">
        <f>SUM(C81:C83)</f>
        <v>16094438.200000001</v>
      </c>
      <c r="D80" s="20">
        <f>SUM(D81:D83)</f>
        <v>8054807.370000001</v>
      </c>
      <c r="E80" s="20">
        <f>SUM(E81:E83)</f>
        <v>7811262.2500000009</v>
      </c>
      <c r="F80" s="16">
        <f t="shared" si="407"/>
        <v>0.50047148399376873</v>
      </c>
      <c r="G80" s="16">
        <f t="shared" si="362"/>
        <v>1.0311787150661853</v>
      </c>
      <c r="H80" s="15">
        <f>SUM(H81:H83)</f>
        <v>15014429.200000001</v>
      </c>
      <c r="I80" s="15">
        <f>SUM(I81:I83)</f>
        <v>7446003.9700000016</v>
      </c>
      <c r="J80" s="15">
        <f>SUM(J81:J83)</f>
        <v>7472310.4600000009</v>
      </c>
      <c r="K80" s="16">
        <f t="shared" si="364"/>
        <v>0.49592321298501318</v>
      </c>
      <c r="L80" s="16">
        <f t="shared" si="365"/>
        <v>0.99647947042071916</v>
      </c>
      <c r="M80" s="15">
        <f>SUM(M81:M83)</f>
        <v>11816629.540000001</v>
      </c>
      <c r="N80" s="15">
        <f>SUM(N81:N83)</f>
        <v>6413645.1599999992</v>
      </c>
      <c r="O80" s="15">
        <f>SUM(O81:O83)</f>
        <v>6258552.4800000004</v>
      </c>
      <c r="P80" s="16">
        <f t="shared" si="366"/>
        <v>0.54276434225930714</v>
      </c>
      <c r="Q80" s="16">
        <f t="shared" si="367"/>
        <v>1.0247809186701904</v>
      </c>
      <c r="R80" s="15">
        <f>SUM(R81:R83)</f>
        <v>940370</v>
      </c>
      <c r="S80" s="15">
        <f>SUM(S81:S83)</f>
        <v>509276.69</v>
      </c>
      <c r="T80" s="15">
        <f>SUM(T81:T83)</f>
        <v>422279.54</v>
      </c>
      <c r="U80" s="16">
        <f t="shared" si="368"/>
        <v>0.54157054138264726</v>
      </c>
      <c r="V80" s="16">
        <f t="shared" si="369"/>
        <v>1.2060179141049552</v>
      </c>
      <c r="W80" s="15">
        <f>SUM(W81:W83)</f>
        <v>2429.66</v>
      </c>
      <c r="X80" s="15">
        <f>SUM(X81:X83)</f>
        <v>2429.66</v>
      </c>
      <c r="Y80" s="15">
        <f>SUM(Y81:Y83)</f>
        <v>0</v>
      </c>
      <c r="Z80" s="16">
        <f t="shared" si="370"/>
        <v>1</v>
      </c>
      <c r="AA80" s="16" t="str">
        <f t="shared" si="371"/>
        <v xml:space="preserve"> </v>
      </c>
      <c r="AB80" s="15">
        <f>SUM(AB81:AB83)</f>
        <v>385000</v>
      </c>
      <c r="AC80" s="15">
        <f>SUM(AC81:AC83)</f>
        <v>41275.490000000005</v>
      </c>
      <c r="AD80" s="15">
        <f>SUM(AD81:AD83)</f>
        <v>45968.04</v>
      </c>
      <c r="AE80" s="16">
        <f t="shared" si="372"/>
        <v>0.10720906493506495</v>
      </c>
      <c r="AF80" s="16">
        <f t="shared" si="373"/>
        <v>0.89791711806724861</v>
      </c>
      <c r="AG80" s="15">
        <f>SUM(AG81:AG83)</f>
        <v>1870000</v>
      </c>
      <c r="AH80" s="15">
        <f>SUM(AH81:AH83)</f>
        <v>479376.97</v>
      </c>
      <c r="AI80" s="15">
        <f>SUM(AI81:AI83)</f>
        <v>745510.39999999991</v>
      </c>
      <c r="AJ80" s="16">
        <f t="shared" si="374"/>
        <v>0.25635132085561496</v>
      </c>
      <c r="AK80" s="16">
        <f t="shared" si="375"/>
        <v>0.64301848773672377</v>
      </c>
      <c r="AL80" s="15">
        <f>SUM(AL81:AL83)</f>
        <v>0</v>
      </c>
      <c r="AM80" s="15">
        <f>SUM(AM81:AM83)</f>
        <v>0</v>
      </c>
      <c r="AN80" s="15">
        <f>SUM(AN81:AN83)</f>
        <v>0</v>
      </c>
      <c r="AO80" s="16" t="str">
        <f t="shared" ref="AO80:AO88" si="477">IF(AM80&lt;=0," ",IF(AL80&lt;=0," ",IF(AM80/AL80*100&gt;200,"СВ.200",AM80/AL80)))</f>
        <v xml:space="preserve"> </v>
      </c>
      <c r="AP80" s="16" t="str">
        <f t="shared" si="376"/>
        <v xml:space="preserve"> </v>
      </c>
      <c r="AQ80" s="15">
        <f>SUM(AQ81:AQ83)</f>
        <v>1080009</v>
      </c>
      <c r="AR80" s="15">
        <f>SUM(AR81:AR83)</f>
        <v>608803.4</v>
      </c>
      <c r="AS80" s="15">
        <f>SUM(AS81:AS83)</f>
        <v>338951.79</v>
      </c>
      <c r="AT80" s="16">
        <f t="shared" si="378"/>
        <v>0.56370215433389914</v>
      </c>
      <c r="AU80" s="16">
        <f t="shared" si="379"/>
        <v>1.796135668733303</v>
      </c>
      <c r="AV80" s="15">
        <f>SUM(AV81:AV83)</f>
        <v>100000</v>
      </c>
      <c r="AW80" s="15">
        <f>SUM(AW81:AW83)</f>
        <v>8401.39</v>
      </c>
      <c r="AX80" s="15">
        <f>SUM(AX81:AX83)</f>
        <v>12026.88</v>
      </c>
      <c r="AY80" s="16">
        <f t="shared" si="380"/>
        <v>8.4013899999999989E-2</v>
      </c>
      <c r="AZ80" s="16">
        <f t="shared" si="381"/>
        <v>0.69855107891656021</v>
      </c>
      <c r="BA80" s="15">
        <f>SUM(BA81:BA83)</f>
        <v>112151.25</v>
      </c>
      <c r="BB80" s="15">
        <f>SUM(BB81:BB83)</f>
        <v>109436.43</v>
      </c>
      <c r="BC80" s="15">
        <f>SUM(BC81:BC83)</f>
        <v>549.02</v>
      </c>
      <c r="BD80" s="16">
        <f t="shared" si="382"/>
        <v>0.97579322566623194</v>
      </c>
      <c r="BE80" s="16" t="str">
        <f t="shared" si="383"/>
        <v>св.200</v>
      </c>
      <c r="BF80" s="15">
        <f>SUM(BF81:BF83)</f>
        <v>0</v>
      </c>
      <c r="BG80" s="15">
        <f>SUM(BG81:BG83)</f>
        <v>0</v>
      </c>
      <c r="BH80" s="15">
        <f>SUM(BH81:BH83)</f>
        <v>0</v>
      </c>
      <c r="BI80" s="16" t="str">
        <f t="shared" si="384"/>
        <v xml:space="preserve"> </v>
      </c>
      <c r="BJ80" s="16" t="str">
        <f t="shared" si="385"/>
        <v xml:space="preserve"> </v>
      </c>
      <c r="BK80" s="15">
        <f>SUM(BK81:BK83)</f>
        <v>0</v>
      </c>
      <c r="BL80" s="15">
        <f>SUM(BL81:BL83)</f>
        <v>0</v>
      </c>
      <c r="BM80" s="15">
        <f>SUM(BM81:BM83)</f>
        <v>0</v>
      </c>
      <c r="BN80" s="16" t="str">
        <f t="shared" si="386"/>
        <v xml:space="preserve"> </v>
      </c>
      <c r="BO80" s="16" t="str">
        <f t="shared" si="387"/>
        <v xml:space="preserve"> </v>
      </c>
      <c r="BP80" s="15">
        <f>SUM(BP81:BP83)</f>
        <v>0</v>
      </c>
      <c r="BQ80" s="15">
        <f>SUM(BQ81:BQ83)</f>
        <v>0</v>
      </c>
      <c r="BR80" s="15">
        <f>SUM(BR81:BR83)</f>
        <v>0</v>
      </c>
      <c r="BS80" s="16" t="str">
        <f t="shared" si="388"/>
        <v xml:space="preserve"> </v>
      </c>
      <c r="BT80" s="16" t="str">
        <f t="shared" si="389"/>
        <v xml:space="preserve"> </v>
      </c>
      <c r="BU80" s="15">
        <f>SUM(BU81:BU83)</f>
        <v>613257.75</v>
      </c>
      <c r="BV80" s="15">
        <f>SUM(BV81:BV83)</f>
        <v>338058.62</v>
      </c>
      <c r="BW80" s="15">
        <f>SUM(BW81:BW83)</f>
        <v>230217.31</v>
      </c>
      <c r="BX80" s="16">
        <f t="shared" si="390"/>
        <v>0.55125046524075727</v>
      </c>
      <c r="BY80" s="16">
        <f t="shared" si="391"/>
        <v>1.4684326734596977</v>
      </c>
      <c r="BZ80" s="15">
        <f>SUM(BZ81:BZ83)</f>
        <v>0</v>
      </c>
      <c r="CA80" s="15">
        <f>SUM(CA81:CA83)</f>
        <v>0</v>
      </c>
      <c r="CB80" s="15">
        <f>SUM(CB81:CB83)</f>
        <v>0</v>
      </c>
      <c r="CC80" s="16" t="str">
        <f t="shared" ref="CC80:CC106" si="478">IF(CA80&lt;=0," ",IF(BZ80&lt;=0," ",IF(CA80/BZ80*100&gt;200,"СВ.200",CA80/BZ80)))</f>
        <v xml:space="preserve"> </v>
      </c>
      <c r="CD80" s="16" t="str">
        <f t="shared" si="392"/>
        <v xml:space="preserve"> </v>
      </c>
      <c r="CE80" s="20">
        <f>SUM(CE81:CE83)</f>
        <v>70000</v>
      </c>
      <c r="CF80" s="20">
        <f>SUM(CF81:CF83)</f>
        <v>5275.9</v>
      </c>
      <c r="CG80" s="20">
        <f>SUM(CG81:CG83)</f>
        <v>26447.73</v>
      </c>
      <c r="CH80" s="16">
        <f t="shared" si="395"/>
        <v>7.5369999999999993E-2</v>
      </c>
      <c r="CI80" s="16">
        <f t="shared" si="416"/>
        <v>0.19948403889483141</v>
      </c>
      <c r="CJ80" s="15">
        <f>SUM(CJ81:CJ83)</f>
        <v>70000</v>
      </c>
      <c r="CK80" s="15">
        <f>SUM(CK81:CK83)</f>
        <v>5275.9</v>
      </c>
      <c r="CL80" s="15">
        <f>SUM(CL81:CL83)</f>
        <v>26447.73</v>
      </c>
      <c r="CM80" s="16">
        <f t="shared" si="396"/>
        <v>7.5369999999999993E-2</v>
      </c>
      <c r="CN80" s="16">
        <f t="shared" si="417"/>
        <v>0.19948403889483141</v>
      </c>
      <c r="CO80" s="15">
        <f>SUM(CO81:CO83)</f>
        <v>0</v>
      </c>
      <c r="CP80" s="15">
        <f>SUM(CP81:CP83)</f>
        <v>0</v>
      </c>
      <c r="CQ80" s="15">
        <f>SUM(CQ81:CQ83)</f>
        <v>0</v>
      </c>
      <c r="CR80" s="16" t="str">
        <f t="shared" si="397"/>
        <v xml:space="preserve"> </v>
      </c>
      <c r="CS80" s="16" t="str">
        <f t="shared" si="398"/>
        <v xml:space="preserve"> </v>
      </c>
      <c r="CT80" s="15">
        <f>SUM(CT81:CT83)</f>
        <v>0</v>
      </c>
      <c r="CU80" s="15">
        <f>SUM(CU81:CU83)</f>
        <v>0</v>
      </c>
      <c r="CV80" s="15">
        <f>SUM(CV81:CV83)</f>
        <v>0</v>
      </c>
      <c r="CW80" s="30" t="str">
        <f t="shared" si="418"/>
        <v xml:space="preserve"> </v>
      </c>
      <c r="CX80" s="30" t="str">
        <f t="shared" si="419"/>
        <v xml:space="preserve"> </v>
      </c>
      <c r="CY80" s="15">
        <f>SUM(CY81:CY83)</f>
        <v>0</v>
      </c>
      <c r="CZ80" s="15">
        <f>SUM(CZ81:CZ83)</f>
        <v>0</v>
      </c>
      <c r="DA80" s="15">
        <f>SUM(DA81:DA83)</f>
        <v>0</v>
      </c>
      <c r="DB80" s="16" t="str">
        <f t="shared" si="399"/>
        <v xml:space="preserve"> </v>
      </c>
      <c r="DC80" s="16" t="str">
        <f t="shared" si="400"/>
        <v xml:space="preserve"> </v>
      </c>
      <c r="DD80" s="15">
        <f>SUM(DD81:DD83)</f>
        <v>0</v>
      </c>
      <c r="DE80" s="15">
        <f>SUM(DE81:DE83)</f>
        <v>0</v>
      </c>
      <c r="DF80" s="15">
        <f>SUM(DF81:DF83)</f>
        <v>0</v>
      </c>
      <c r="DG80" s="16" t="str">
        <f t="shared" si="401"/>
        <v xml:space="preserve"> </v>
      </c>
      <c r="DH80" s="16" t="str">
        <f t="shared" si="402"/>
        <v xml:space="preserve"> </v>
      </c>
      <c r="DI80" s="15">
        <f>SUM(DI81:DI83)</f>
        <v>0</v>
      </c>
      <c r="DJ80" s="15">
        <f>SUM(DJ81:DJ83)</f>
        <v>0</v>
      </c>
      <c r="DK80" s="16" t="str">
        <f t="shared" ref="DK80:DK82" si="479">IF(DI80=0," ",IF(DI80/DJ80*100&gt;200,"св.200",DI80/DJ80))</f>
        <v xml:space="preserve"> </v>
      </c>
      <c r="DL80" s="15">
        <f>SUM(DL81:DL83)</f>
        <v>100000</v>
      </c>
      <c r="DM80" s="15">
        <f>SUM(DM81:DM83)</f>
        <v>81546.06</v>
      </c>
      <c r="DN80" s="15">
        <f>SUM(DN81:DN83)</f>
        <v>69710.850000000006</v>
      </c>
      <c r="DO80" s="16">
        <f t="shared" si="404"/>
        <v>0.81546059999999998</v>
      </c>
      <c r="DP80" s="16">
        <f t="shared" si="405"/>
        <v>1.1697757235781803</v>
      </c>
      <c r="DQ80" s="15">
        <f>SUM(DQ81:DQ83)</f>
        <v>84600</v>
      </c>
      <c r="DR80" s="15">
        <f>SUM(DR81:DR83)</f>
        <v>66085</v>
      </c>
      <c r="DS80" s="15">
        <f>SUM(DS81:DS83)</f>
        <v>0</v>
      </c>
      <c r="DT80" s="16">
        <f t="shared" si="414"/>
        <v>0.78114657210401894</v>
      </c>
      <c r="DU80" s="16" t="str">
        <f t="shared" si="360"/>
        <v xml:space="preserve"> </v>
      </c>
    </row>
    <row r="81" spans="1:125" s="39" customFormat="1" ht="15.75" customHeight="1" outlineLevel="1" x14ac:dyDescent="0.25">
      <c r="A81" s="11">
        <v>64</v>
      </c>
      <c r="B81" s="5" t="s">
        <v>52</v>
      </c>
      <c r="C81" s="17">
        <f>H81+AQ81</f>
        <v>14851307.15</v>
      </c>
      <c r="D81" s="17">
        <f t="shared" ref="D81:E83" si="480">I81+AR81</f>
        <v>7568456.4700000007</v>
      </c>
      <c r="E81" s="17">
        <f t="shared" si="480"/>
        <v>7271821.3400000008</v>
      </c>
      <c r="F81" s="18">
        <f t="shared" si="407"/>
        <v>0.50961551017413309</v>
      </c>
      <c r="G81" s="18">
        <f t="shared" si="362"/>
        <v>1.0407924117123593</v>
      </c>
      <c r="H81" s="10">
        <f t="shared" ref="H81:J83" si="481">W81++AG81+M81+AB81+AL81+R81</f>
        <v>13940349.4</v>
      </c>
      <c r="I81" s="14">
        <f t="shared" si="481"/>
        <v>7103474.5000000009</v>
      </c>
      <c r="J81" s="10">
        <f t="shared" si="481"/>
        <v>6933492.5900000008</v>
      </c>
      <c r="K81" s="18">
        <f t="shared" si="364"/>
        <v>0.5095621563115198</v>
      </c>
      <c r="L81" s="18">
        <f t="shared" si="365"/>
        <v>1.0245160585078235</v>
      </c>
      <c r="M81" s="23">
        <v>11649979.4</v>
      </c>
      <c r="N81" s="6">
        <v>6313893.6399999997</v>
      </c>
      <c r="O81" s="6">
        <v>6178042.2800000003</v>
      </c>
      <c r="P81" s="18">
        <f t="shared" si="366"/>
        <v>0.54196607763958793</v>
      </c>
      <c r="Q81" s="18">
        <f t="shared" si="367"/>
        <v>1.0219893865795946</v>
      </c>
      <c r="R81" s="23">
        <v>940370</v>
      </c>
      <c r="S81" s="6">
        <v>509276.69</v>
      </c>
      <c r="T81" s="6">
        <v>422279.54</v>
      </c>
      <c r="U81" s="18">
        <f t="shared" si="368"/>
        <v>0.54157054138264726</v>
      </c>
      <c r="V81" s="18">
        <f t="shared" si="369"/>
        <v>1.2060179141049552</v>
      </c>
      <c r="W81" s="23"/>
      <c r="X81" s="6"/>
      <c r="Y81" s="6"/>
      <c r="Z81" s="18" t="str">
        <f t="shared" si="370"/>
        <v xml:space="preserve"> </v>
      </c>
      <c r="AA81" s="18" t="str">
        <f t="shared" si="371"/>
        <v xml:space="preserve"> </v>
      </c>
      <c r="AB81" s="23">
        <v>310000</v>
      </c>
      <c r="AC81" s="6">
        <v>17125.900000000001</v>
      </c>
      <c r="AD81" s="6">
        <v>29294.83</v>
      </c>
      <c r="AE81" s="18">
        <f t="shared" si="372"/>
        <v>5.5244838709677425E-2</v>
      </c>
      <c r="AF81" s="18">
        <f t="shared" si="373"/>
        <v>0.58460486031152936</v>
      </c>
      <c r="AG81" s="23">
        <v>1040000</v>
      </c>
      <c r="AH81" s="6">
        <v>263178.27</v>
      </c>
      <c r="AI81" s="6">
        <v>303875.94</v>
      </c>
      <c r="AJ81" s="18">
        <f t="shared" si="374"/>
        <v>0.25305602884615386</v>
      </c>
      <c r="AK81" s="18">
        <f t="shared" si="375"/>
        <v>0.86607143033436607</v>
      </c>
      <c r="AL81" s="23"/>
      <c r="AM81" s="6"/>
      <c r="AN81" s="6"/>
      <c r="AO81" s="18" t="str">
        <f t="shared" si="477"/>
        <v xml:space="preserve"> </v>
      </c>
      <c r="AP81" s="18" t="str">
        <f t="shared" si="376"/>
        <v xml:space="preserve"> </v>
      </c>
      <c r="AQ81" s="6">
        <f t="shared" ref="AQ81:AQ83" si="482">AV81+BA81+BF81+BK81+BP81+BU81+BZ81+CE81+CY81+DD81+DL81+CT81+DQ81</f>
        <v>910957.75</v>
      </c>
      <c r="AR81" s="6">
        <f t="shared" ref="AR81:AR83" si="483">AW81+BB81+BG81+BL81+BQ81+BV81+CA81+CF81+CZ81+DE81+DM81+CU81+DI81+DR81</f>
        <v>464981.97000000003</v>
      </c>
      <c r="AS81" s="6">
        <f t="shared" ref="AS81:AS83" si="484">AX81+BC81+BH81+BM81+BR81+BW81+CB81+CG81+DA81+DF81+DN81+CV81+DJ81+DS81</f>
        <v>338328.75</v>
      </c>
      <c r="AT81" s="18">
        <f t="shared" si="378"/>
        <v>0.51043198216382701</v>
      </c>
      <c r="AU81" s="18">
        <f t="shared" si="379"/>
        <v>1.3743495638487715</v>
      </c>
      <c r="AV81" s="23">
        <v>100000</v>
      </c>
      <c r="AW81" s="6">
        <v>8401.39</v>
      </c>
      <c r="AX81" s="6">
        <v>12026.88</v>
      </c>
      <c r="AY81" s="18">
        <f t="shared" si="380"/>
        <v>8.4013899999999989E-2</v>
      </c>
      <c r="AZ81" s="18">
        <f t="shared" si="381"/>
        <v>0.69855107891656021</v>
      </c>
      <c r="BA81" s="23"/>
      <c r="BB81" s="6"/>
      <c r="BC81" s="6"/>
      <c r="BD81" s="18" t="str">
        <f t="shared" si="382"/>
        <v xml:space="preserve"> </v>
      </c>
      <c r="BE81" s="18" t="str">
        <f t="shared" si="383"/>
        <v xml:space="preserve"> </v>
      </c>
      <c r="BF81" s="23"/>
      <c r="BG81" s="6"/>
      <c r="BH81" s="6"/>
      <c r="BI81" s="18" t="str">
        <f t="shared" si="384"/>
        <v xml:space="preserve"> </v>
      </c>
      <c r="BJ81" s="18" t="str">
        <f t="shared" si="385"/>
        <v xml:space="preserve"> </v>
      </c>
      <c r="BK81" s="23"/>
      <c r="BL81" s="6"/>
      <c r="BM81" s="6"/>
      <c r="BN81" s="18"/>
      <c r="BO81" s="18" t="str">
        <f t="shared" si="387"/>
        <v xml:space="preserve"> </v>
      </c>
      <c r="BP81" s="23"/>
      <c r="BQ81" s="6"/>
      <c r="BR81" s="6"/>
      <c r="BS81" s="18" t="str">
        <f t="shared" si="388"/>
        <v xml:space="preserve"> </v>
      </c>
      <c r="BT81" s="18" t="str">
        <f t="shared" si="389"/>
        <v xml:space="preserve"> </v>
      </c>
      <c r="BU81" s="23">
        <v>609257.75</v>
      </c>
      <c r="BV81" s="6">
        <v>338058.62</v>
      </c>
      <c r="BW81" s="6">
        <v>230217.31</v>
      </c>
      <c r="BX81" s="18">
        <f t="shared" si="390"/>
        <v>0.55486962619679436</v>
      </c>
      <c r="BY81" s="18">
        <f t="shared" si="391"/>
        <v>1.4684326734596977</v>
      </c>
      <c r="BZ81" s="23"/>
      <c r="CA81" s="6"/>
      <c r="CB81" s="6"/>
      <c r="CC81" s="18" t="str">
        <f t="shared" si="478"/>
        <v xml:space="preserve"> </v>
      </c>
      <c r="CD81" s="18" t="str">
        <f t="shared" si="392"/>
        <v xml:space="preserve"> </v>
      </c>
      <c r="CE81" s="17">
        <f t="shared" ref="CE81:CE83" si="485">CJ81+CO81</f>
        <v>70000</v>
      </c>
      <c r="CF81" s="17">
        <f t="shared" ref="CF81:CG83" si="486">CK81+CP81</f>
        <v>5275.9</v>
      </c>
      <c r="CG81" s="17">
        <f t="shared" si="486"/>
        <v>26447.73</v>
      </c>
      <c r="CH81" s="18">
        <f t="shared" si="395"/>
        <v>7.5369999999999993E-2</v>
      </c>
      <c r="CI81" s="18">
        <f t="shared" si="416"/>
        <v>0.19948403889483141</v>
      </c>
      <c r="CJ81" s="23">
        <v>70000</v>
      </c>
      <c r="CK81" s="6">
        <v>5275.9</v>
      </c>
      <c r="CL81" s="6">
        <v>26447.73</v>
      </c>
      <c r="CM81" s="18">
        <f t="shared" si="396"/>
        <v>7.5369999999999993E-2</v>
      </c>
      <c r="CN81" s="18">
        <f t="shared" si="417"/>
        <v>0.19948403889483141</v>
      </c>
      <c r="CO81" s="23"/>
      <c r="CP81" s="6"/>
      <c r="CQ81" s="6"/>
      <c r="CR81" s="18" t="str">
        <f t="shared" si="397"/>
        <v xml:space="preserve"> </v>
      </c>
      <c r="CS81" s="18" t="str">
        <f t="shared" si="398"/>
        <v xml:space="preserve"> </v>
      </c>
      <c r="CT81" s="23"/>
      <c r="CU81" s="6"/>
      <c r="CV81" s="6"/>
      <c r="CW81" s="18" t="str">
        <f t="shared" si="418"/>
        <v xml:space="preserve"> </v>
      </c>
      <c r="CX81" s="18" t="str">
        <f t="shared" si="419"/>
        <v xml:space="preserve"> </v>
      </c>
      <c r="CY81" s="23"/>
      <c r="CZ81" s="6"/>
      <c r="DA81" s="6"/>
      <c r="DB81" s="18" t="str">
        <f t="shared" si="399"/>
        <v xml:space="preserve"> </v>
      </c>
      <c r="DC81" s="18" t="str">
        <f t="shared" si="400"/>
        <v xml:space="preserve"> </v>
      </c>
      <c r="DD81" s="23"/>
      <c r="DE81" s="6"/>
      <c r="DF81" s="6"/>
      <c r="DG81" s="18" t="str">
        <f t="shared" si="401"/>
        <v xml:space="preserve"> </v>
      </c>
      <c r="DH81" s="18" t="str">
        <f t="shared" si="402"/>
        <v xml:space="preserve"> </v>
      </c>
      <c r="DI81" s="6"/>
      <c r="DJ81" s="6"/>
      <c r="DK81" s="18" t="str">
        <f t="shared" si="479"/>
        <v xml:space="preserve"> </v>
      </c>
      <c r="DL81" s="23">
        <v>100000</v>
      </c>
      <c r="DM81" s="6">
        <v>81546.06</v>
      </c>
      <c r="DN81" s="6">
        <v>69636.83</v>
      </c>
      <c r="DO81" s="18">
        <f t="shared" si="404"/>
        <v>0.81546059999999998</v>
      </c>
      <c r="DP81" s="18">
        <f t="shared" si="405"/>
        <v>1.1710191288144505</v>
      </c>
      <c r="DQ81" s="23">
        <v>31700</v>
      </c>
      <c r="DR81" s="6">
        <v>31700</v>
      </c>
      <c r="DS81" s="6"/>
      <c r="DT81" s="18">
        <f t="shared" si="414"/>
        <v>1</v>
      </c>
      <c r="DU81" s="18" t="str">
        <f t="shared" si="360"/>
        <v xml:space="preserve"> </v>
      </c>
    </row>
    <row r="82" spans="1:125" s="39" customFormat="1" ht="17.25" customHeight="1" outlineLevel="1" x14ac:dyDescent="0.25">
      <c r="A82" s="11">
        <v>65</v>
      </c>
      <c r="B82" s="5" t="s">
        <v>42</v>
      </c>
      <c r="C82" s="17">
        <f>H82+AQ82</f>
        <v>164000</v>
      </c>
      <c r="D82" s="17">
        <f t="shared" si="480"/>
        <v>81327.399999999994</v>
      </c>
      <c r="E82" s="17">
        <f t="shared" si="480"/>
        <v>58510.289999999994</v>
      </c>
      <c r="F82" s="18">
        <f t="shared" si="407"/>
        <v>0.49589878048780484</v>
      </c>
      <c r="G82" s="18">
        <f>IF(E82=0," ",IF(D82/E82*100&gt;200,"св.200",D82/E82))</f>
        <v>1.3899674740972914</v>
      </c>
      <c r="H82" s="10">
        <f t="shared" si="481"/>
        <v>160000</v>
      </c>
      <c r="I82" s="14">
        <f t="shared" si="481"/>
        <v>81327.399999999994</v>
      </c>
      <c r="J82" s="10">
        <f t="shared" si="481"/>
        <v>58436.299999999996</v>
      </c>
      <c r="K82" s="18">
        <f>IF(I82&lt;=0," ",IF(I82/H82*100&gt;200,"СВ.200",I82/H82))</f>
        <v>0.50829625000000001</v>
      </c>
      <c r="L82" s="18">
        <f>IF(J82=0," ",IF(I82/J82*100&gt;200,"св.200",I82/J82))</f>
        <v>1.3917274023167108</v>
      </c>
      <c r="M82" s="23">
        <v>55000</v>
      </c>
      <c r="N82" s="23">
        <v>34497.1</v>
      </c>
      <c r="O82" s="23">
        <v>13799.78</v>
      </c>
      <c r="P82" s="18">
        <f>IF(N82&lt;=0," ",IF(M82&lt;=0," ",IF(N82/M82*100&gt;200,"СВ.200",N82/M82)))</f>
        <v>0.62722</v>
      </c>
      <c r="Q82" s="18" t="str">
        <f>IF(O82=0," ",IF(N82/O82*100&gt;200,"св.200",N82/O82))</f>
        <v>св.200</v>
      </c>
      <c r="R82" s="23"/>
      <c r="S82" s="23"/>
      <c r="T82" s="23"/>
      <c r="U82" s="18" t="str">
        <f>IF(S82&lt;=0," ",IF(R82&lt;=0," ",IF(S82/R82*100&gt;200,"СВ.200",S82/R82)))</f>
        <v xml:space="preserve"> </v>
      </c>
      <c r="V82" s="18" t="str">
        <f t="shared" ref="V82:V83" si="487">IF(S82=0," ",IF(S82/T82*100&gt;200,"св.200",S82/T82))</f>
        <v xml:space="preserve"> </v>
      </c>
      <c r="W82" s="23"/>
      <c r="X82" s="23"/>
      <c r="Y82" s="23"/>
      <c r="Z82" s="18" t="str">
        <f>IF(X82&lt;=0," ",IF(W82&lt;=0," ",IF(X82/W82*100&gt;200,"СВ.200",X82/W82)))</f>
        <v xml:space="preserve"> </v>
      </c>
      <c r="AA82" s="18" t="str">
        <f>IF(X82=0," ",IF(X82/Y82*100&gt;200,"св.200",X82/Y82))</f>
        <v xml:space="preserve"> </v>
      </c>
      <c r="AB82" s="23">
        <v>25000</v>
      </c>
      <c r="AC82" s="23">
        <v>1108.56</v>
      </c>
      <c r="AD82" s="23">
        <v>1727.85</v>
      </c>
      <c r="AE82" s="18">
        <f>IF(AC82&lt;=0," ",IF(AB82&lt;=0," ",IF(AC82/AB82*100&gt;200,"СВ.200",AC82/AB82)))</f>
        <v>4.4342399999999997E-2</v>
      </c>
      <c r="AF82" s="18">
        <f>IF(AD82=0," ",IF(AC82/AD82*100&gt;200,"св.200",AC82/AD82))</f>
        <v>0.64158347078739475</v>
      </c>
      <c r="AG82" s="23">
        <v>80000</v>
      </c>
      <c r="AH82" s="23">
        <v>45721.74</v>
      </c>
      <c r="AI82" s="23">
        <v>42908.67</v>
      </c>
      <c r="AJ82" s="18">
        <f>IF(AH82&lt;=0," ",IF(AG82&lt;=0," ",IF(AH82/AG82*100&gt;200,"СВ.200",AH82/AG82)))</f>
        <v>0.57152174999999994</v>
      </c>
      <c r="AK82" s="18">
        <f>IF(AI82=0," ",IF(AH82/AI82*100&gt;200,"св.200",AH82/AI82))</f>
        <v>1.0655594778397932</v>
      </c>
      <c r="AL82" s="23"/>
      <c r="AM82" s="23"/>
      <c r="AN82" s="23"/>
      <c r="AO82" s="18" t="str">
        <f>IF(AM82&lt;=0," ",IF(AL82&lt;=0," ",IF(AM82/AL82*100&gt;200,"СВ.200",AM82/AL82)))</f>
        <v xml:space="preserve"> </v>
      </c>
      <c r="AP82" s="18" t="str">
        <f>IF(AN82=0," ",IF(AM82/AN82*100&gt;200,"св.200",AM82/AN82))</f>
        <v xml:space="preserve"> </v>
      </c>
      <c r="AQ82" s="6">
        <f t="shared" si="482"/>
        <v>4000</v>
      </c>
      <c r="AR82" s="6">
        <f t="shared" si="483"/>
        <v>0</v>
      </c>
      <c r="AS82" s="6">
        <f t="shared" si="484"/>
        <v>73.989999999999995</v>
      </c>
      <c r="AT82" s="18" t="str">
        <f>IF(AR82&lt;=0," ",IF(AQ82&lt;=0," ",IF(AR82/AQ82*100&gt;200,"СВ.200",AR82/AQ82)))</f>
        <v xml:space="preserve"> </v>
      </c>
      <c r="AU82" s="18">
        <f>IF(AS82=0," ",IF(AR82/AS82*100&gt;200,"св.200",AR82/AS82))</f>
        <v>0</v>
      </c>
      <c r="AV82" s="23"/>
      <c r="AW82" s="23"/>
      <c r="AX82" s="23"/>
      <c r="AY82" s="18" t="str">
        <f>IF(AW82&lt;=0," ",IF(AV82&lt;=0," ",IF(AW82/AV82*100&gt;200,"СВ.200",AW82/AV82)))</f>
        <v xml:space="preserve"> </v>
      </c>
      <c r="AZ82" s="18" t="str">
        <f>IF(AX82=0," ",IF(AW82/AX82*100&gt;200,"св.200",AW82/AX82))</f>
        <v xml:space="preserve"> </v>
      </c>
      <c r="BA82" s="23"/>
      <c r="BB82" s="23"/>
      <c r="BC82" s="23"/>
      <c r="BD82" s="18" t="str">
        <f>IF(BB82&lt;=0," ",IF(BA82&lt;=0," ",IF(BB82/BA82*100&gt;200,"СВ.200",BB82/BA82)))</f>
        <v xml:space="preserve"> </v>
      </c>
      <c r="BE82" s="18" t="str">
        <f>IF(BC82=0," ",IF(BB82/BC82*100&gt;200,"св.200",BB82/BC82))</f>
        <v xml:space="preserve"> </v>
      </c>
      <c r="BF82" s="23"/>
      <c r="BG82" s="23"/>
      <c r="BH82" s="23"/>
      <c r="BI82" s="18" t="str">
        <f>IF(BG82&lt;=0," ",IF(BF82&lt;=0," ",IF(BG82/BF82*100&gt;200,"СВ.200",BG82/BF82)))</f>
        <v xml:space="preserve"> </v>
      </c>
      <c r="BJ82" s="18" t="str">
        <f>IF(BH82=0," ",IF(BG82/BH82*100&gt;200,"св.200",BG82/BH82))</f>
        <v xml:space="preserve"> </v>
      </c>
      <c r="BK82" s="23"/>
      <c r="BL82" s="23"/>
      <c r="BM82" s="23"/>
      <c r="BN82" s="18"/>
      <c r="BO82" s="18" t="str">
        <f>IF(BM82=0," ",IF(BL82/BM82*100&gt;200,"св.200",BL82/BM82))</f>
        <v xml:space="preserve"> </v>
      </c>
      <c r="BP82" s="23"/>
      <c r="BQ82" s="23"/>
      <c r="BR82" s="23"/>
      <c r="BS82" s="18" t="str">
        <f>IF(BQ82&lt;=0," ",IF(BP82&lt;=0," ",IF(BQ82/BP82*100&gt;200,"СВ.200",BQ82/BP82)))</f>
        <v xml:space="preserve"> </v>
      </c>
      <c r="BT82" s="18" t="str">
        <f>IF(BR82=0," ",IF(BQ82/BR82*100&gt;200,"св.200",BQ82/BR82))</f>
        <v xml:space="preserve"> </v>
      </c>
      <c r="BU82" s="23">
        <v>4000</v>
      </c>
      <c r="BV82" s="23"/>
      <c r="BW82" s="23"/>
      <c r="BX82" s="18" t="str">
        <f t="shared" ref="BX82" si="488">IF(BV82&lt;=0," ",IF(BU82&lt;=0," ",IF(BV82/BU82*100&gt;200,"СВ.200",BV82/BU82)))</f>
        <v xml:space="preserve"> </v>
      </c>
      <c r="BY82" s="18" t="str">
        <f t="shared" ref="BY82" si="489">IF(BW82=0," ",IF(BV82/BW82*100&gt;200,"св.200",BV82/BW82))</f>
        <v xml:space="preserve"> </v>
      </c>
      <c r="BZ82" s="23"/>
      <c r="CA82" s="23"/>
      <c r="CB82" s="23"/>
      <c r="CC82" s="18" t="str">
        <f>IF(CA82&lt;=0," ",IF(BZ82&lt;=0," ",IF(CA82/BZ82*100&gt;200,"СВ.200",CA82/BZ82)))</f>
        <v xml:space="preserve"> </v>
      </c>
      <c r="CD82" s="18" t="str">
        <f>IF(CB82=0," ",IF(CA82/CB82*100&gt;200,"св.200",CA82/CB82))</f>
        <v xml:space="preserve"> </v>
      </c>
      <c r="CE82" s="17">
        <f t="shared" si="485"/>
        <v>0</v>
      </c>
      <c r="CF82" s="17">
        <f t="shared" si="486"/>
        <v>0</v>
      </c>
      <c r="CG82" s="17">
        <f t="shared" si="486"/>
        <v>0</v>
      </c>
      <c r="CH82" s="18" t="str">
        <f>IF(CF82&lt;=0," ",IF(CE82&lt;=0," ",IF(CF82/CE82*100&gt;200,"СВ.200",CF82/CE82)))</f>
        <v xml:space="preserve"> </v>
      </c>
      <c r="CI82" s="18" t="str">
        <f>IF(CG82=0," ",IF(CF82/CG82*100&gt;200,"св.200",CF82/CG82))</f>
        <v xml:space="preserve"> </v>
      </c>
      <c r="CJ82" s="23"/>
      <c r="CK82" s="23"/>
      <c r="CL82" s="23"/>
      <c r="CM82" s="18" t="str">
        <f>IF(CK82&lt;=0," ",IF(CJ82&lt;=0," ",IF(CK82/CJ82*100&gt;200,"СВ.200",CK82/CJ82)))</f>
        <v xml:space="preserve"> </v>
      </c>
      <c r="CN82" s="18" t="str">
        <f>IF(CL82=0," ",IF(CK82/CL82*100&gt;200,"св.200",CK82/CL82))</f>
        <v xml:space="preserve"> </v>
      </c>
      <c r="CO82" s="23"/>
      <c r="CP82" s="23"/>
      <c r="CQ82" s="23"/>
      <c r="CR82" s="18" t="str">
        <f>IF(CP82&lt;=0," ",IF(CO82&lt;=0," ",IF(CP82/CO82*100&gt;200,"СВ.200",CP82/CO82)))</f>
        <v xml:space="preserve"> </v>
      </c>
      <c r="CS82" s="18" t="str">
        <f>IF(CQ82=0," ",IF(CP82/CQ82*100&gt;200,"св.200",CP82/CQ82))</f>
        <v xml:space="preserve"> </v>
      </c>
      <c r="CT82" s="23"/>
      <c r="CU82" s="23"/>
      <c r="CV82" s="23"/>
      <c r="CW82" s="18" t="str">
        <f t="shared" si="418"/>
        <v xml:space="preserve"> </v>
      </c>
      <c r="CX82" s="18" t="str">
        <f t="shared" si="419"/>
        <v xml:space="preserve"> </v>
      </c>
      <c r="CY82" s="23"/>
      <c r="CZ82" s="23"/>
      <c r="DA82" s="23"/>
      <c r="DB82" s="18" t="str">
        <f>IF(CZ82&lt;=0," ",IF(CY82&lt;=0," ",IF(CZ82/CY82*100&gt;200,"СВ.200",CZ82/CY82)))</f>
        <v xml:space="preserve"> </v>
      </c>
      <c r="DC82" s="18" t="str">
        <f>IF(DA82=0," ",IF(CZ82/DA82*100&gt;200,"св.200",CZ82/DA82))</f>
        <v xml:space="preserve"> </v>
      </c>
      <c r="DD82" s="23"/>
      <c r="DE82" s="23"/>
      <c r="DF82" s="23"/>
      <c r="DG82" s="18" t="str">
        <f>IF(DE82&lt;=0," ",IF(DD82&lt;=0," ",IF(DE82/DD82*100&gt;200,"СВ.200",DE82/DD82)))</f>
        <v xml:space="preserve"> </v>
      </c>
      <c r="DH82" s="18" t="str">
        <f>IF(DF82=0," ",IF(DE82/DF82*100&gt;200,"св.200",DE82/DF82))</f>
        <v xml:space="preserve"> </v>
      </c>
      <c r="DI82" s="23"/>
      <c r="DJ82" s="23"/>
      <c r="DK82" s="18" t="str">
        <f t="shared" si="479"/>
        <v xml:space="preserve"> </v>
      </c>
      <c r="DL82" s="23"/>
      <c r="DM82" s="23"/>
      <c r="DN82" s="23">
        <v>73.989999999999995</v>
      </c>
      <c r="DO82" s="18" t="str">
        <f>IF(DM82&lt;=0," ",IF(DL82&lt;=0," ",IF(DM82/DL82*100&gt;200,"СВ.200",DM82/DL82)))</f>
        <v xml:space="preserve"> </v>
      </c>
      <c r="DP82" s="18">
        <f>IF(DN82=0," ",IF(DM82/DN82*100&gt;200,"св.200",DM82/DN82))</f>
        <v>0</v>
      </c>
      <c r="DQ82" s="23"/>
      <c r="DR82" s="23"/>
      <c r="DS82" s="23"/>
      <c r="DT82" s="18" t="str">
        <f>IF(DR82&lt;=0," ",IF(DQ82&lt;=0," ",IF(DR82/DQ82*100&gt;200,"СВ.200",DR82/DQ82)))</f>
        <v xml:space="preserve"> </v>
      </c>
      <c r="DU82" s="18" t="str">
        <f>IF(DS82=0," ",IF(DR82/DS82*100&gt;200,"св.200",DR82/DS82))</f>
        <v xml:space="preserve"> </v>
      </c>
    </row>
    <row r="83" spans="1:125" s="39" customFormat="1" ht="15.75" customHeight="1" outlineLevel="1" x14ac:dyDescent="0.25">
      <c r="A83" s="11">
        <v>66</v>
      </c>
      <c r="B83" s="5" t="s">
        <v>49</v>
      </c>
      <c r="C83" s="17">
        <f>H83+AQ83</f>
        <v>1079131.05</v>
      </c>
      <c r="D83" s="17">
        <f t="shared" si="480"/>
        <v>405023.5</v>
      </c>
      <c r="E83" s="17">
        <f t="shared" si="480"/>
        <v>480930.61999999994</v>
      </c>
      <c r="F83" s="18">
        <f t="shared" si="407"/>
        <v>0.3753237384838477</v>
      </c>
      <c r="G83" s="18">
        <f t="shared" ref="G83" si="490">IF(E83=0," ",IF(D83/E83*100&gt;200,"св.200",D83/E83))</f>
        <v>0.84216617357405954</v>
      </c>
      <c r="H83" s="10">
        <f t="shared" si="481"/>
        <v>914079.8</v>
      </c>
      <c r="I83" s="14">
        <f t="shared" si="481"/>
        <v>261202.06999999998</v>
      </c>
      <c r="J83" s="10">
        <f t="shared" si="481"/>
        <v>480381.56999999995</v>
      </c>
      <c r="K83" s="18">
        <f t="shared" ref="K83" si="491">IF(I83&lt;=0," ",IF(I83/H83*100&gt;200,"СВ.200",I83/H83))</f>
        <v>0.28575412124849492</v>
      </c>
      <c r="L83" s="18">
        <f t="shared" ref="L83" si="492">IF(J83=0," ",IF(I83/J83*100&gt;200,"св.200",I83/J83))</f>
        <v>0.5437387408513612</v>
      </c>
      <c r="M83" s="23">
        <v>111650.14</v>
      </c>
      <c r="N83" s="23">
        <v>65254.42</v>
      </c>
      <c r="O83" s="23">
        <v>66710.42</v>
      </c>
      <c r="P83" s="18">
        <f t="shared" ref="P83" si="493">IF(N83&lt;=0," ",IF(M83&lt;=0," ",IF(N83/M83*100&gt;200,"СВ.200",N83/M83)))</f>
        <v>0.58445443955556164</v>
      </c>
      <c r="Q83" s="18">
        <f t="shared" ref="Q83" si="494">IF(O83=0," ",IF(N83/O83*100&gt;200,"св.200",N83/O83))</f>
        <v>0.97817432419103345</v>
      </c>
      <c r="R83" s="23"/>
      <c r="S83" s="23"/>
      <c r="T83" s="23"/>
      <c r="U83" s="18" t="str">
        <f t="shared" ref="U83" si="495">IF(S83&lt;=0," ",IF(R83&lt;=0," ",IF(S83/R83*100&gt;200,"СВ.200",S83/R83)))</f>
        <v xml:space="preserve"> </v>
      </c>
      <c r="V83" s="18" t="str">
        <f t="shared" si="487"/>
        <v xml:space="preserve"> </v>
      </c>
      <c r="W83" s="23">
        <v>2429.66</v>
      </c>
      <c r="X83" s="23">
        <v>2429.66</v>
      </c>
      <c r="Y83" s="23"/>
      <c r="Z83" s="18">
        <f t="shared" ref="Z83" si="496">IF(X83&lt;=0," ",IF(W83&lt;=0," ",IF(X83/W83*100&gt;200,"СВ.200",X83/W83)))</f>
        <v>1</v>
      </c>
      <c r="AA83" s="18" t="str">
        <f t="shared" ref="AA83" si="497">IF(Y83=0," ",IF(X83/Y83*100&gt;200,"св.200",X83/Y83))</f>
        <v xml:space="preserve"> </v>
      </c>
      <c r="AB83" s="23">
        <v>50000</v>
      </c>
      <c r="AC83" s="23">
        <v>23041.03</v>
      </c>
      <c r="AD83" s="23">
        <v>14945.36</v>
      </c>
      <c r="AE83" s="18">
        <f t="shared" ref="AE83" si="498">IF(AC83&lt;=0," ",IF(AB83&lt;=0," ",IF(AC83/AB83*100&gt;200,"СВ.200",AC83/AB83)))</f>
        <v>0.46082059999999997</v>
      </c>
      <c r="AF83" s="18">
        <f t="shared" ref="AF83" si="499">IF(AD83=0," ",IF(AC83/AD83*100&gt;200,"св.200",AC83/AD83))</f>
        <v>1.5416845094397189</v>
      </c>
      <c r="AG83" s="23">
        <v>750000</v>
      </c>
      <c r="AH83" s="23">
        <v>170476.96</v>
      </c>
      <c r="AI83" s="23">
        <v>398725.79</v>
      </c>
      <c r="AJ83" s="18">
        <f t="shared" ref="AJ83" si="500">IF(AH83&lt;=0," ",IF(AG83&lt;=0," ",IF(AH83/AG83*100&gt;200,"СВ.200",AH83/AG83)))</f>
        <v>0.22730261333333332</v>
      </c>
      <c r="AK83" s="18">
        <f t="shared" ref="AK83" si="501">IF(AI83=0," ",IF(AH83/AI83*100&gt;200,"св.200",AH83/AI83))</f>
        <v>0.42755438518285965</v>
      </c>
      <c r="AL83" s="23"/>
      <c r="AM83" s="23"/>
      <c r="AN83" s="23"/>
      <c r="AO83" s="18" t="str">
        <f t="shared" ref="AO83" si="502">IF(AM83&lt;=0," ",IF(AL83&lt;=0," ",IF(AM83/AL83*100&gt;200,"СВ.200",AM83/AL83)))</f>
        <v xml:space="preserve"> </v>
      </c>
      <c r="AP83" s="18" t="str">
        <f t="shared" ref="AP83" si="503">IF(AN83=0," ",IF(AM83/AN83*100&gt;200,"св.200",AM83/AN83))</f>
        <v xml:space="preserve"> </v>
      </c>
      <c r="AQ83" s="6">
        <f t="shared" si="482"/>
        <v>165051.25</v>
      </c>
      <c r="AR83" s="6">
        <f t="shared" si="483"/>
        <v>143821.43</v>
      </c>
      <c r="AS83" s="6">
        <f t="shared" si="484"/>
        <v>549.04999999999995</v>
      </c>
      <c r="AT83" s="18">
        <f t="shared" ref="AT83" si="504">IF(AR83&lt;=0," ",IF(AQ83&lt;=0," ",IF(AR83/AQ83*100&gt;200,"СВ.200",AR83/AQ83)))</f>
        <v>0.87137437614074409</v>
      </c>
      <c r="AU83" s="18" t="str">
        <f t="shared" ref="AU83" si="505">IF(AS83=0," ",IF(AR83/AS83*100&gt;200,"св.200",AR83/AS83))</f>
        <v>св.200</v>
      </c>
      <c r="AV83" s="23"/>
      <c r="AW83" s="23"/>
      <c r="AX83" s="23"/>
      <c r="AY83" s="18" t="str">
        <f t="shared" ref="AY83" si="506">IF(AW83&lt;=0," ",IF(AV83&lt;=0," ",IF(AW83/AV83*100&gt;200,"СВ.200",AW83/AV83)))</f>
        <v xml:space="preserve"> </v>
      </c>
      <c r="AZ83" s="18" t="str">
        <f t="shared" ref="AZ83" si="507">IF(AX83=0," ",IF(AW83/AX83*100&gt;200,"св.200",AW83/AX83))</f>
        <v xml:space="preserve"> </v>
      </c>
      <c r="BA83" s="23">
        <v>112151.25</v>
      </c>
      <c r="BB83" s="23">
        <v>109436.43</v>
      </c>
      <c r="BC83" s="23">
        <v>549.02</v>
      </c>
      <c r="BD83" s="18">
        <f t="shared" ref="BD83" si="508">IF(BB83&lt;=0," ",IF(BA83&lt;=0," ",IF(BB83/BA83*100&gt;200,"СВ.200",BB83/BA83)))</f>
        <v>0.97579322566623194</v>
      </c>
      <c r="BE83" s="18" t="str">
        <f t="shared" ref="BE83" si="509">IF(BC83=0," ",IF(BB83/BC83*100&gt;200,"св.200",BB83/BC83))</f>
        <v>св.200</v>
      </c>
      <c r="BF83" s="23"/>
      <c r="BG83" s="23"/>
      <c r="BH83" s="23"/>
      <c r="BI83" s="18" t="str">
        <f t="shared" ref="BI83" si="510">IF(BG83&lt;=0," ",IF(BF83&lt;=0," ",IF(BG83/BF83*100&gt;200,"СВ.200",BG83/BF83)))</f>
        <v xml:space="preserve"> </v>
      </c>
      <c r="BJ83" s="18" t="str">
        <f t="shared" ref="BJ83" si="511">IF(BH83=0," ",IF(BG83/BH83*100&gt;200,"св.200",BG83/BH83))</f>
        <v xml:space="preserve"> </v>
      </c>
      <c r="BK83" s="23"/>
      <c r="BL83" s="23"/>
      <c r="BM83" s="23"/>
      <c r="BN83" s="18"/>
      <c r="BO83" s="18" t="str">
        <f t="shared" ref="BO83" si="512">IF(BM83=0," ",IF(BL83/BM83*100&gt;200,"св.200",BL83/BM83))</f>
        <v xml:space="preserve"> </v>
      </c>
      <c r="BP83" s="23"/>
      <c r="BQ83" s="23"/>
      <c r="BR83" s="23"/>
      <c r="BS83" s="18" t="str">
        <f t="shared" ref="BS83" si="513">IF(BQ83&lt;=0," ",IF(BP83&lt;=0," ",IF(BQ83/BP83*100&gt;200,"СВ.200",BQ83/BP83)))</f>
        <v xml:space="preserve"> </v>
      </c>
      <c r="BT83" s="18" t="str">
        <f t="shared" ref="BT83" si="514">IF(BR83=0," ",IF(BQ83/BR83*100&gt;200,"св.200",BQ83/BR83))</f>
        <v xml:space="preserve"> </v>
      </c>
      <c r="BU83" s="23"/>
      <c r="BV83" s="23"/>
      <c r="BW83" s="23"/>
      <c r="BX83" s="18" t="str">
        <f t="shared" ref="BX83" si="515">IF(BV83&lt;=0," ",IF(BU83&lt;=0," ",IF(BV83/BU83*100&gt;200,"СВ.200",BV83/BU83)))</f>
        <v xml:space="preserve"> </v>
      </c>
      <c r="BY83" s="18" t="str">
        <f t="shared" ref="BY83" si="516">IF(BW83=0," ",IF(BV83/BW83*100&gt;200,"св.200",BV83/BW83))</f>
        <v xml:space="preserve"> </v>
      </c>
      <c r="BZ83" s="23"/>
      <c r="CA83" s="23"/>
      <c r="CB83" s="23"/>
      <c r="CC83" s="18" t="str">
        <f t="shared" ref="CC83" si="517">IF(CA83&lt;=0," ",IF(BZ83&lt;=0," ",IF(CA83/BZ83*100&gt;200,"СВ.200",CA83/BZ83)))</f>
        <v xml:space="preserve"> </v>
      </c>
      <c r="CD83" s="18" t="str">
        <f t="shared" ref="CD83" si="518">IF(CB83=0," ",IF(CA83/CB83*100&gt;200,"св.200",CA83/CB83))</f>
        <v xml:space="preserve"> </v>
      </c>
      <c r="CE83" s="17">
        <f t="shared" si="485"/>
        <v>0</v>
      </c>
      <c r="CF83" s="17">
        <f t="shared" si="486"/>
        <v>0</v>
      </c>
      <c r="CG83" s="17">
        <f t="shared" si="486"/>
        <v>0</v>
      </c>
      <c r="CH83" s="18" t="str">
        <f t="shared" ref="CH83" si="519">IF(CF83&lt;=0," ",IF(CE83&lt;=0," ",IF(CF83/CE83*100&gt;200,"СВ.200",CF83/CE83)))</f>
        <v xml:space="preserve"> </v>
      </c>
      <c r="CI83" s="18" t="str">
        <f t="shared" ref="CI83" si="520">IF(CG83=0," ",IF(CF83/CG83*100&gt;200,"св.200",CF83/CG83))</f>
        <v xml:space="preserve"> </v>
      </c>
      <c r="CJ83" s="23"/>
      <c r="CK83" s="23"/>
      <c r="CL83" s="23"/>
      <c r="CM83" s="18" t="str">
        <f t="shared" ref="CM83" si="521">IF(CK83&lt;=0," ",IF(CJ83&lt;=0," ",IF(CK83/CJ83*100&gt;200,"СВ.200",CK83/CJ83)))</f>
        <v xml:space="preserve"> </v>
      </c>
      <c r="CN83" s="18" t="str">
        <f t="shared" ref="CN83" si="522">IF(CL83=0," ",IF(CK83/CL83*100&gt;200,"св.200",CK83/CL83))</f>
        <v xml:space="preserve"> </v>
      </c>
      <c r="CO83" s="23"/>
      <c r="CP83" s="23"/>
      <c r="CQ83" s="23"/>
      <c r="CR83" s="18" t="str">
        <f t="shared" ref="CR83" si="523">IF(CP83&lt;=0," ",IF(CO83&lt;=0," ",IF(CP83/CO83*100&gt;200,"СВ.200",CP83/CO83)))</f>
        <v xml:space="preserve"> </v>
      </c>
      <c r="CS83" s="18" t="str">
        <f t="shared" ref="CS83" si="524">IF(CQ83=0," ",IF(CP83/CQ83*100&gt;200,"св.200",CP83/CQ83))</f>
        <v xml:space="preserve"> </v>
      </c>
      <c r="CT83" s="23"/>
      <c r="CU83" s="23"/>
      <c r="CV83" s="23"/>
      <c r="CW83" s="18" t="str">
        <f t="shared" si="418"/>
        <v xml:space="preserve"> </v>
      </c>
      <c r="CX83" s="18" t="str">
        <f t="shared" si="419"/>
        <v xml:space="preserve"> </v>
      </c>
      <c r="CY83" s="23"/>
      <c r="CZ83" s="23"/>
      <c r="DA83" s="23"/>
      <c r="DB83" s="18" t="str">
        <f t="shared" ref="DB83" si="525">IF(CZ83&lt;=0," ",IF(CY83&lt;=0," ",IF(CZ83/CY83*100&gt;200,"СВ.200",CZ83/CY83)))</f>
        <v xml:space="preserve"> </v>
      </c>
      <c r="DC83" s="18" t="str">
        <f t="shared" ref="DC83" si="526">IF(DA83=0," ",IF(CZ83/DA83*100&gt;200,"св.200",CZ83/DA83))</f>
        <v xml:space="preserve"> </v>
      </c>
      <c r="DD83" s="23"/>
      <c r="DE83" s="23"/>
      <c r="DF83" s="23"/>
      <c r="DG83" s="18" t="str">
        <f t="shared" ref="DG83" si="527">IF(DE83&lt;=0," ",IF(DD83&lt;=0," ",IF(DE83/DD83*100&gt;200,"СВ.200",DE83/DD83)))</f>
        <v xml:space="preserve"> </v>
      </c>
      <c r="DH83" s="18" t="str">
        <f t="shared" ref="DH83" si="528">IF(DF83=0," ",IF(DE83/DF83*100&gt;200,"св.200",DE83/DF83))</f>
        <v xml:space="preserve"> </v>
      </c>
      <c r="DI83" s="23"/>
      <c r="DJ83" s="23"/>
      <c r="DK83" s="18" t="str">
        <f t="shared" si="403"/>
        <v xml:space="preserve"> </v>
      </c>
      <c r="DL83" s="23"/>
      <c r="DM83" s="23"/>
      <c r="DN83" s="23">
        <v>0.03</v>
      </c>
      <c r="DO83" s="18" t="str">
        <f t="shared" ref="DO83" si="529">IF(DM83&lt;=0," ",IF(DL83&lt;=0," ",IF(DM83/DL83*100&gt;200,"СВ.200",DM83/DL83)))</f>
        <v xml:space="preserve"> </v>
      </c>
      <c r="DP83" s="18">
        <f t="shared" ref="DP83" si="530">IF(DN83=0," ",IF(DM83/DN83*100&gt;200,"св.200",DM83/DN83))</f>
        <v>0</v>
      </c>
      <c r="DQ83" s="23">
        <v>52900</v>
      </c>
      <c r="DR83" s="23">
        <v>34385</v>
      </c>
      <c r="DS83" s="23"/>
      <c r="DT83" s="18">
        <f t="shared" ref="DT83:DT143" si="531">IF(DR83&lt;=0," ",IF(DQ83&lt;=0," ",IF(DR83/DQ83*100&gt;200,"СВ.200",DR83/DQ83)))</f>
        <v>0.65</v>
      </c>
      <c r="DU83" s="18" t="str">
        <f t="shared" ref="DU83:DU87" si="532">IF(DS83=0," ",IF(DR83/DS83*100&gt;200,"св.200",DR83/DS83))</f>
        <v xml:space="preserve"> </v>
      </c>
    </row>
    <row r="84" spans="1:125" s="38" customFormat="1" ht="32.1" customHeight="1" x14ac:dyDescent="0.25">
      <c r="A84" s="12"/>
      <c r="B84" s="4" t="s">
        <v>133</v>
      </c>
      <c r="C84" s="20">
        <f>SUM(C85:C89)</f>
        <v>145543944.67999998</v>
      </c>
      <c r="D84" s="20">
        <f t="shared" ref="D84:E84" si="533">SUM(D85:D89)</f>
        <v>60761588.54999999</v>
      </c>
      <c r="E84" s="20">
        <f t="shared" si="533"/>
        <v>60433011.669999994</v>
      </c>
      <c r="F84" s="16">
        <f t="shared" si="407"/>
        <v>0.41747933027095963</v>
      </c>
      <c r="G84" s="16">
        <f t="shared" si="362"/>
        <v>1.0054370429492117</v>
      </c>
      <c r="H84" s="15">
        <f t="shared" ref="H84:J84" si="534">SUM(H85:H89)</f>
        <v>126767679.40000001</v>
      </c>
      <c r="I84" s="29">
        <f>SUM(I85:I89)</f>
        <v>56365163.340000004</v>
      </c>
      <c r="J84" s="15">
        <f t="shared" si="534"/>
        <v>56128908.489999987</v>
      </c>
      <c r="K84" s="16">
        <f t="shared" si="364"/>
        <v>0.44463355018235035</v>
      </c>
      <c r="L84" s="16">
        <f t="shared" si="365"/>
        <v>1.0042091474136203</v>
      </c>
      <c r="M84" s="15">
        <f>SUM(M85:M89)</f>
        <v>101548346.40000001</v>
      </c>
      <c r="N84" s="15">
        <f>SUM(N85:N89)</f>
        <v>48816263.699999996</v>
      </c>
      <c r="O84" s="15">
        <f>SUM(O85:O89)</f>
        <v>48018679.419999994</v>
      </c>
      <c r="P84" s="16">
        <f t="shared" si="366"/>
        <v>0.48071943493508223</v>
      </c>
      <c r="Q84" s="16">
        <f t="shared" si="367"/>
        <v>1.0166098753575428</v>
      </c>
      <c r="R84" s="15">
        <f>SUM(R85:R89)</f>
        <v>3033610</v>
      </c>
      <c r="S84" s="15">
        <f>SUM(S85:S89)</f>
        <v>1664999.23</v>
      </c>
      <c r="T84" s="15">
        <f>SUM(T85:T89)</f>
        <v>1387146.03</v>
      </c>
      <c r="U84" s="16">
        <f t="shared" si="368"/>
        <v>0.54885078503828766</v>
      </c>
      <c r="V84" s="16">
        <f t="shared" si="369"/>
        <v>1.2003056592390637</v>
      </c>
      <c r="W84" s="15">
        <f>SUM(W85:W89)</f>
        <v>23223</v>
      </c>
      <c r="X84" s="15">
        <f>SUM(X85:X89)</f>
        <v>12614</v>
      </c>
      <c r="Y84" s="15">
        <f>SUM(Y85:Y89)</f>
        <v>25055.200000000001</v>
      </c>
      <c r="Z84" s="16">
        <f t="shared" si="370"/>
        <v>0.54316841062739529</v>
      </c>
      <c r="AA84" s="16">
        <f t="shared" si="371"/>
        <v>0.50344838596379193</v>
      </c>
      <c r="AB84" s="15">
        <f>SUM(AB85:AB89)</f>
        <v>5411400</v>
      </c>
      <c r="AC84" s="15">
        <f>SUM(AC85:AC89)</f>
        <v>901129.2699999999</v>
      </c>
      <c r="AD84" s="15">
        <f>SUM(AD85:AD89)</f>
        <v>692820.30999999994</v>
      </c>
      <c r="AE84" s="16">
        <f t="shared" si="372"/>
        <v>0.16652423956831872</v>
      </c>
      <c r="AF84" s="16">
        <f t="shared" si="373"/>
        <v>1.3006680909801851</v>
      </c>
      <c r="AG84" s="15">
        <f>SUM(AG85:AG89)</f>
        <v>16741000</v>
      </c>
      <c r="AH84" s="15">
        <f>SUM(AH85:AH89)</f>
        <v>4969957.1399999997</v>
      </c>
      <c r="AI84" s="15">
        <f>SUM(AI85:AI89)</f>
        <v>6004197.5299999993</v>
      </c>
      <c r="AJ84" s="16">
        <f t="shared" si="374"/>
        <v>0.29687337315572543</v>
      </c>
      <c r="AK84" s="16">
        <f t="shared" si="375"/>
        <v>0.82774710778044647</v>
      </c>
      <c r="AL84" s="15">
        <f>SUM(AL85:AL89)</f>
        <v>10100</v>
      </c>
      <c r="AM84" s="15">
        <f>SUM(AM85:AM89)</f>
        <v>200</v>
      </c>
      <c r="AN84" s="15">
        <f>SUM(AN85:AN89)</f>
        <v>1010</v>
      </c>
      <c r="AO84" s="16">
        <f t="shared" si="477"/>
        <v>1.9801980198019802E-2</v>
      </c>
      <c r="AP84" s="16">
        <f t="shared" si="376"/>
        <v>0.19801980198019803</v>
      </c>
      <c r="AQ84" s="15">
        <f>SUM(AQ85:AQ89)</f>
        <v>18776265.280000001</v>
      </c>
      <c r="AR84" s="15">
        <f t="shared" ref="AR84:AS84" si="535">SUM(AR85:AR89)</f>
        <v>4396425.21</v>
      </c>
      <c r="AS84" s="15">
        <f t="shared" si="535"/>
        <v>4304103.18</v>
      </c>
      <c r="AT84" s="16">
        <f t="shared" si="378"/>
        <v>0.23414801316654596</v>
      </c>
      <c r="AU84" s="16">
        <f t="shared" si="379"/>
        <v>1.021449771564259</v>
      </c>
      <c r="AV84" s="15">
        <f>SUM(AV85:AV89)</f>
        <v>2245000</v>
      </c>
      <c r="AW84" s="15">
        <f>SUM(AW85:AW89)</f>
        <v>936389.13</v>
      </c>
      <c r="AX84" s="15">
        <f>SUM(AX85:AX89)</f>
        <v>950200.62000000011</v>
      </c>
      <c r="AY84" s="16">
        <f t="shared" si="380"/>
        <v>0.4170998351893096</v>
      </c>
      <c r="AZ84" s="16">
        <f t="shared" si="381"/>
        <v>0.98546465903168945</v>
      </c>
      <c r="BA84" s="15">
        <f>SUM(BA85:BA89)</f>
        <v>496480</v>
      </c>
      <c r="BB84" s="15">
        <f>SUM(BB85:BB89)</f>
        <v>315479</v>
      </c>
      <c r="BC84" s="15">
        <f>SUM(BC85:BC89)</f>
        <v>201706.47999999998</v>
      </c>
      <c r="BD84" s="16">
        <f t="shared" si="382"/>
        <v>0.63543143731872387</v>
      </c>
      <c r="BE84" s="16">
        <f t="shared" si="383"/>
        <v>1.5640499006278827</v>
      </c>
      <c r="BF84" s="15">
        <f>SUM(BF85:BF89)</f>
        <v>1268755.02</v>
      </c>
      <c r="BG84" s="15">
        <f>SUM(BG85:BG89)</f>
        <v>364944.02999999997</v>
      </c>
      <c r="BH84" s="15">
        <f>SUM(BH85:BH89)</f>
        <v>298756.47999999998</v>
      </c>
      <c r="BI84" s="16">
        <f t="shared" si="384"/>
        <v>0.28763947668951878</v>
      </c>
      <c r="BJ84" s="16">
        <f t="shared" si="385"/>
        <v>1.2215434791573392</v>
      </c>
      <c r="BK84" s="15">
        <f>SUM(BK85:BK89)</f>
        <v>3700</v>
      </c>
      <c r="BL84" s="15">
        <f>SUM(BL85:BL89)</f>
        <v>14800</v>
      </c>
      <c r="BM84" s="15">
        <f>SUM(BM85:BM89)</f>
        <v>17266.66</v>
      </c>
      <c r="BN84" s="16" t="str">
        <f t="shared" ref="BN84:BN108" si="536">IF(BL84&lt;=0," ",IF(BK84&lt;=0," ",IF(BL84/BK84*100&gt;200,"СВ.200",BL84/BK84)))</f>
        <v>СВ.200</v>
      </c>
      <c r="BO84" s="16">
        <f t="shared" si="387"/>
        <v>0.85714318808617296</v>
      </c>
      <c r="BP84" s="15">
        <f>SUM(BP85:BP89)</f>
        <v>960000</v>
      </c>
      <c r="BQ84" s="15">
        <f>SUM(BQ85:BQ89)</f>
        <v>546238.62</v>
      </c>
      <c r="BR84" s="15">
        <f>SUM(BR85:BR89)</f>
        <v>593144.36</v>
      </c>
      <c r="BS84" s="16">
        <f t="shared" si="388"/>
        <v>0.56899856250000003</v>
      </c>
      <c r="BT84" s="16">
        <f t="shared" si="389"/>
        <v>0.92092019554902282</v>
      </c>
      <c r="BU84" s="15">
        <f>SUM(BU85:BU89)</f>
        <v>2252916.85</v>
      </c>
      <c r="BV84" s="15">
        <f>SUM(BV85:BV89)</f>
        <v>888223.44000000006</v>
      </c>
      <c r="BW84" s="15">
        <f>SUM(BW85:BW89)</f>
        <v>1320704.3799999999</v>
      </c>
      <c r="BX84" s="16">
        <f t="shared" si="390"/>
        <v>0.3942548700809797</v>
      </c>
      <c r="BY84" s="16">
        <f t="shared" si="391"/>
        <v>0.67253766509050283</v>
      </c>
      <c r="BZ84" s="15">
        <f>SUM(BZ85:BZ89)</f>
        <v>8376261.4100000001</v>
      </c>
      <c r="CA84" s="15">
        <f>SUM(CA85:CA89)</f>
        <v>0</v>
      </c>
      <c r="CB84" s="15">
        <f>SUM(CB85:CB89)</f>
        <v>51329.46</v>
      </c>
      <c r="CC84" s="16" t="str">
        <f t="shared" si="478"/>
        <v xml:space="preserve"> </v>
      </c>
      <c r="CD84" s="16">
        <f t="shared" si="392"/>
        <v>0</v>
      </c>
      <c r="CE84" s="20">
        <f>SUM(CE85:CE89)</f>
        <v>668010</v>
      </c>
      <c r="CF84" s="20">
        <f t="shared" ref="CF84" si="537">SUM(CF85:CF89)</f>
        <v>1236491.3399999999</v>
      </c>
      <c r="CG84" s="20">
        <f t="shared" ref="CG84" si="538">SUM(CG85:CG89)</f>
        <v>664149.74</v>
      </c>
      <c r="CH84" s="16">
        <f t="shared" si="395"/>
        <v>1.8510072304306819</v>
      </c>
      <c r="CI84" s="16">
        <f t="shared" si="416"/>
        <v>1.8617659023701489</v>
      </c>
      <c r="CJ84" s="15">
        <f>SUM(CJ85:CJ89)</f>
        <v>280000</v>
      </c>
      <c r="CK84" s="15">
        <f>SUM(CK85:CK89)</f>
        <v>848482.37</v>
      </c>
      <c r="CL84" s="15">
        <f>SUM(CL85:CL89)</f>
        <v>664149.74</v>
      </c>
      <c r="CM84" s="16" t="str">
        <f t="shared" si="396"/>
        <v>СВ.200</v>
      </c>
      <c r="CN84" s="16">
        <f t="shared" si="417"/>
        <v>1.2775467923845005</v>
      </c>
      <c r="CO84" s="15">
        <f>SUM(CO85:CO89)</f>
        <v>388010</v>
      </c>
      <c r="CP84" s="15">
        <f>SUM(CP85:CP89)</f>
        <v>388008.97</v>
      </c>
      <c r="CQ84" s="15">
        <f>SUM(CQ85:CQ89)</f>
        <v>0</v>
      </c>
      <c r="CR84" s="16">
        <f t="shared" si="397"/>
        <v>0.99999734542924146</v>
      </c>
      <c r="CS84" s="16" t="str">
        <f t="shared" si="398"/>
        <v xml:space="preserve"> </v>
      </c>
      <c r="CT84" s="15">
        <f>SUM(CT85:CT89)</f>
        <v>0</v>
      </c>
      <c r="CU84" s="15">
        <f>SUM(CU85:CU89)</f>
        <v>0</v>
      </c>
      <c r="CV84" s="15">
        <f>SUM(CV85:CV89)</f>
        <v>0</v>
      </c>
      <c r="CW84" s="30" t="str">
        <f t="shared" si="418"/>
        <v xml:space="preserve"> </v>
      </c>
      <c r="CX84" s="30" t="str">
        <f t="shared" si="419"/>
        <v xml:space="preserve"> </v>
      </c>
      <c r="CY84" s="15">
        <f>SUM(CY85:CY89)</f>
        <v>0</v>
      </c>
      <c r="CZ84" s="15">
        <f>SUM(CZ85:CZ89)</f>
        <v>0</v>
      </c>
      <c r="DA84" s="15">
        <f>SUM(DA85:DA89)</f>
        <v>0</v>
      </c>
      <c r="DB84" s="16" t="str">
        <f t="shared" si="399"/>
        <v xml:space="preserve"> </v>
      </c>
      <c r="DC84" s="16" t="str">
        <f t="shared" si="400"/>
        <v xml:space="preserve"> </v>
      </c>
      <c r="DD84" s="15">
        <f>SUM(DD85:DD89)</f>
        <v>342</v>
      </c>
      <c r="DE84" s="15">
        <f>SUM(DE85:DE89)</f>
        <v>82259.649999999994</v>
      </c>
      <c r="DF84" s="15">
        <f>SUM(DF85:DF89)</f>
        <v>69845</v>
      </c>
      <c r="DG84" s="16" t="str">
        <f t="shared" si="401"/>
        <v>СВ.200</v>
      </c>
      <c r="DH84" s="16">
        <f t="shared" si="402"/>
        <v>1.1777457226716299</v>
      </c>
      <c r="DI84" s="15">
        <f>SUM(DI85:DI89)</f>
        <v>-1.88</v>
      </c>
      <c r="DJ84" s="15">
        <f>SUM(DJ85:DJ89)</f>
        <v>0</v>
      </c>
      <c r="DK84" s="16" t="str">
        <f t="shared" si="403"/>
        <v xml:space="preserve"> </v>
      </c>
      <c r="DL84" s="15">
        <f>SUM(DL85:DL89)</f>
        <v>2504800</v>
      </c>
      <c r="DM84" s="15">
        <f>SUM(DM85:DM89)</f>
        <v>11600</v>
      </c>
      <c r="DN84" s="15">
        <f>SUM(DN85:DN89)</f>
        <v>137000</v>
      </c>
      <c r="DO84" s="16">
        <f t="shared" si="404"/>
        <v>4.6311082721175343E-3</v>
      </c>
      <c r="DP84" s="16">
        <f t="shared" si="405"/>
        <v>8.4671532846715331E-2</v>
      </c>
      <c r="DQ84" s="15">
        <f>SUM(DQ85:DQ89)</f>
        <v>0</v>
      </c>
      <c r="DR84" s="15">
        <f>SUM(DR85:DR89)</f>
        <v>0</v>
      </c>
      <c r="DS84" s="15">
        <f>SUM(DS85:DS89)</f>
        <v>0</v>
      </c>
      <c r="DT84" s="16" t="str">
        <f t="shared" si="531"/>
        <v xml:space="preserve"> </v>
      </c>
      <c r="DU84" s="16" t="str">
        <f t="shared" si="532"/>
        <v xml:space="preserve"> </v>
      </c>
    </row>
    <row r="85" spans="1:125" s="39" customFormat="1" ht="14.25" customHeight="1" outlineLevel="1" x14ac:dyDescent="0.25">
      <c r="A85" s="11">
        <v>67</v>
      </c>
      <c r="B85" s="5" t="s">
        <v>37</v>
      </c>
      <c r="C85" s="17">
        <f>H85+AQ85</f>
        <v>54693261.409999996</v>
      </c>
      <c r="D85" s="17">
        <f t="shared" ref="D85:E89" si="539">I85+AR85</f>
        <v>20145511.879999999</v>
      </c>
      <c r="E85" s="17">
        <f t="shared" si="539"/>
        <v>17823068.879999999</v>
      </c>
      <c r="F85" s="18">
        <f t="shared" si="407"/>
        <v>0.36833626959968851</v>
      </c>
      <c r="G85" s="18">
        <f t="shared" si="362"/>
        <v>1.1303054493946387</v>
      </c>
      <c r="H85" s="10">
        <f t="shared" ref="H85:J89" si="540">W85++AG85+M85+AB85+AL85+R85</f>
        <v>41508000</v>
      </c>
      <c r="I85" s="14">
        <f t="shared" si="540"/>
        <v>18890406.140000001</v>
      </c>
      <c r="J85" s="10">
        <f t="shared" si="540"/>
        <v>17090698.73</v>
      </c>
      <c r="K85" s="18">
        <f t="shared" si="364"/>
        <v>0.45510277874144744</v>
      </c>
      <c r="L85" s="18">
        <f t="shared" si="365"/>
        <v>1.105303325418808</v>
      </c>
      <c r="M85" s="23">
        <v>27964800</v>
      </c>
      <c r="N85" s="23">
        <v>14271750.27</v>
      </c>
      <c r="O85" s="23">
        <v>12967103.41</v>
      </c>
      <c r="P85" s="18">
        <f t="shared" si="366"/>
        <v>0.51034694580329554</v>
      </c>
      <c r="Q85" s="18">
        <f t="shared" si="367"/>
        <v>1.100612050258956</v>
      </c>
      <c r="R85" s="23">
        <v>1136700</v>
      </c>
      <c r="S85" s="23">
        <v>637690.34</v>
      </c>
      <c r="T85" s="23">
        <v>529353.16</v>
      </c>
      <c r="U85" s="18">
        <f t="shared" si="368"/>
        <v>0.56100144277293917</v>
      </c>
      <c r="V85" s="18">
        <f t="shared" si="369"/>
        <v>1.2046595509130424</v>
      </c>
      <c r="W85" s="23"/>
      <c r="X85" s="23">
        <v>12229</v>
      </c>
      <c r="Y85" s="23"/>
      <c r="Z85" s="18" t="str">
        <f t="shared" ref="Z85" si="541">IF(X85&lt;=0," ",IF(W85&lt;=0," ",IF(X85/W85*100&gt;200,"СВ.200",X85/W85)))</f>
        <v xml:space="preserve"> </v>
      </c>
      <c r="AA85" s="18" t="str">
        <f t="shared" ref="AA85" si="542">IF(Y85=0," ",IF(X85/Y85*100&gt;200,"св.200",X85/Y85))</f>
        <v xml:space="preserve"> </v>
      </c>
      <c r="AB85" s="23">
        <v>1206400</v>
      </c>
      <c r="AC85" s="23">
        <v>509119.23</v>
      </c>
      <c r="AD85" s="23">
        <v>279298.61</v>
      </c>
      <c r="AE85" s="18">
        <f t="shared" si="372"/>
        <v>0.42201527685676393</v>
      </c>
      <c r="AF85" s="18">
        <f t="shared" si="373"/>
        <v>1.8228491362703165</v>
      </c>
      <c r="AG85" s="23">
        <v>11200000</v>
      </c>
      <c r="AH85" s="23">
        <v>3459617.3</v>
      </c>
      <c r="AI85" s="23">
        <v>3314943.55</v>
      </c>
      <c r="AJ85" s="18">
        <f t="shared" si="374"/>
        <v>0.30889440178571426</v>
      </c>
      <c r="AK85" s="18">
        <f t="shared" si="375"/>
        <v>1.0436429000427474</v>
      </c>
      <c r="AL85" s="23">
        <v>100</v>
      </c>
      <c r="AM85" s="23"/>
      <c r="AN85" s="23"/>
      <c r="AO85" s="18" t="str">
        <f t="shared" si="477"/>
        <v xml:space="preserve"> </v>
      </c>
      <c r="AP85" s="18" t="str">
        <f t="shared" ref="AP85:AP88" si="543">IF(AN85=0," ",IF(AM85/AN85*100&gt;200,"св.200",AM85/AN85))</f>
        <v xml:space="preserve"> </v>
      </c>
      <c r="AQ85" s="6">
        <f t="shared" ref="AQ85:AQ89" si="544">AV85+BA85+BF85+BK85+BP85+BU85+BZ85+CE85+CY85+DD85+DL85+CT85+DQ85</f>
        <v>13185261.41</v>
      </c>
      <c r="AR85" s="6">
        <f t="shared" ref="AR85:AR88" si="545">AW85+BB85+BG85+BL85+BQ85+BV85+CA85+CF85+CZ85+DE85+DM85+CU85+DI85+DR85</f>
        <v>1255105.74</v>
      </c>
      <c r="AS85" s="6">
        <f t="shared" ref="AS85:AS89" si="546">AX85+BC85+BH85+BM85+BR85+BW85+CB85+CG85+DA85+DF85+DN85+CV85+DJ85+DS85</f>
        <v>732370.15</v>
      </c>
      <c r="AT85" s="18">
        <f t="shared" si="378"/>
        <v>9.5190053573613598E-2</v>
      </c>
      <c r="AU85" s="18">
        <f t="shared" si="379"/>
        <v>1.7137587325207069</v>
      </c>
      <c r="AV85" s="23">
        <v>1245000</v>
      </c>
      <c r="AW85" s="23">
        <v>412213.7</v>
      </c>
      <c r="AX85" s="23">
        <v>383579.81</v>
      </c>
      <c r="AY85" s="18">
        <f t="shared" si="380"/>
        <v>0.33109534136546187</v>
      </c>
      <c r="AZ85" s="18">
        <f>IF(AW85&lt;=0," ",IF(AW85/AX85*100&gt;200,"св.200",AW85/AX85))</f>
        <v>1.0746491062707393</v>
      </c>
      <c r="BA85" s="23"/>
      <c r="BB85" s="23">
        <v>119500</v>
      </c>
      <c r="BC85" s="23">
        <v>119500</v>
      </c>
      <c r="BD85" s="18" t="str">
        <f t="shared" ref="BD85:BD86" si="547">IF(BB85&lt;=0," ",IF(BA85&lt;=0," ",IF(BB85/BA85*100&gt;200,"СВ.200",BB85/BA85)))</f>
        <v xml:space="preserve"> </v>
      </c>
      <c r="BE85" s="18">
        <f t="shared" ref="BE85:BE86" si="548">IF(BC85=0," ",IF(BB85/BC85*100&gt;200,"св.200",BB85/BC85))</f>
        <v>1</v>
      </c>
      <c r="BF85" s="23">
        <v>707000</v>
      </c>
      <c r="BG85" s="23">
        <v>61827.68</v>
      </c>
      <c r="BH85" s="23">
        <v>27569.11</v>
      </c>
      <c r="BI85" s="18">
        <f t="shared" si="384"/>
        <v>8.7450749646393211E-2</v>
      </c>
      <c r="BJ85" s="18" t="str">
        <f t="shared" si="385"/>
        <v>св.200</v>
      </c>
      <c r="BK85" s="23"/>
      <c r="BL85" s="23"/>
      <c r="BM85" s="23"/>
      <c r="BN85" s="18" t="str">
        <f t="shared" si="536"/>
        <v xml:space="preserve"> </v>
      </c>
      <c r="BO85" s="18" t="str">
        <f t="shared" si="387"/>
        <v xml:space="preserve"> </v>
      </c>
      <c r="BP85" s="23"/>
      <c r="BQ85" s="23"/>
      <c r="BR85" s="23"/>
      <c r="BS85" s="18" t="str">
        <f t="shared" si="388"/>
        <v xml:space="preserve"> </v>
      </c>
      <c r="BT85" s="18" t="str">
        <f t="shared" si="389"/>
        <v xml:space="preserve"> </v>
      </c>
      <c r="BU85" s="23">
        <v>450000</v>
      </c>
      <c r="BV85" s="23">
        <v>74510</v>
      </c>
      <c r="BW85" s="23">
        <v>31900</v>
      </c>
      <c r="BX85" s="18">
        <f t="shared" si="390"/>
        <v>0.16557777777777777</v>
      </c>
      <c r="BY85" s="18" t="str">
        <f t="shared" si="391"/>
        <v>св.200</v>
      </c>
      <c r="BZ85" s="23">
        <v>8203261.4100000001</v>
      </c>
      <c r="CA85" s="23"/>
      <c r="CB85" s="23"/>
      <c r="CC85" s="18" t="str">
        <f t="shared" si="478"/>
        <v xml:space="preserve"> </v>
      </c>
      <c r="CD85" s="18" t="str">
        <f t="shared" si="392"/>
        <v xml:space="preserve"> </v>
      </c>
      <c r="CE85" s="17">
        <f t="shared" ref="CE85:CE89" si="549">CJ85+CO85</f>
        <v>80000</v>
      </c>
      <c r="CF85" s="17">
        <f t="shared" ref="CF85:CG89" si="550">CK85+CP85</f>
        <v>577454.36</v>
      </c>
      <c r="CG85" s="17">
        <f t="shared" si="550"/>
        <v>34821.230000000003</v>
      </c>
      <c r="CH85" s="18" t="str">
        <f t="shared" si="395"/>
        <v>СВ.200</v>
      </c>
      <c r="CI85" s="18" t="str">
        <f t="shared" si="416"/>
        <v>св.200</v>
      </c>
      <c r="CJ85" s="23">
        <v>80000</v>
      </c>
      <c r="CK85" s="23">
        <v>577454.36</v>
      </c>
      <c r="CL85" s="23">
        <v>34821.230000000003</v>
      </c>
      <c r="CM85" s="18" t="str">
        <f t="shared" si="396"/>
        <v>СВ.200</v>
      </c>
      <c r="CN85" s="18" t="str">
        <f t="shared" si="417"/>
        <v>св.200</v>
      </c>
      <c r="CO85" s="23"/>
      <c r="CP85" s="23"/>
      <c r="CQ85" s="23"/>
      <c r="CR85" s="18" t="str">
        <f t="shared" si="397"/>
        <v xml:space="preserve"> </v>
      </c>
      <c r="CS85" s="18" t="str">
        <f t="shared" si="398"/>
        <v xml:space="preserve"> </v>
      </c>
      <c r="CT85" s="23"/>
      <c r="CU85" s="23"/>
      <c r="CV85" s="23"/>
      <c r="CW85" s="18" t="str">
        <f t="shared" si="418"/>
        <v xml:space="preserve"> </v>
      </c>
      <c r="CX85" s="18" t="str">
        <f t="shared" si="419"/>
        <v xml:space="preserve"> </v>
      </c>
      <c r="CY85" s="23"/>
      <c r="CZ85" s="23"/>
      <c r="DA85" s="23"/>
      <c r="DB85" s="18" t="str">
        <f t="shared" si="399"/>
        <v xml:space="preserve"> </v>
      </c>
      <c r="DC85" s="18" t="str">
        <f t="shared" si="400"/>
        <v xml:space="preserve"> </v>
      </c>
      <c r="DD85" s="23"/>
      <c r="DE85" s="23"/>
      <c r="DF85" s="23"/>
      <c r="DG85" s="18" t="str">
        <f>IF(DE85&lt;=0," ",IF(DF85&lt;=0," ",IF(DE85/DF85*100&gt;200,"СВ.200",DE85/DF85)))</f>
        <v xml:space="preserve"> </v>
      </c>
      <c r="DH85" s="18" t="str">
        <f t="shared" si="402"/>
        <v xml:space="preserve"> </v>
      </c>
      <c r="DI85" s="23"/>
      <c r="DJ85" s="23"/>
      <c r="DK85" s="18" t="str">
        <f t="shared" si="403"/>
        <v xml:space="preserve"> </v>
      </c>
      <c r="DL85" s="23">
        <v>2500000</v>
      </c>
      <c r="DM85" s="23">
        <v>9600</v>
      </c>
      <c r="DN85" s="23">
        <v>135000</v>
      </c>
      <c r="DO85" s="18">
        <f t="shared" si="404"/>
        <v>3.8400000000000001E-3</v>
      </c>
      <c r="DP85" s="18">
        <f t="shared" si="405"/>
        <v>7.1111111111111111E-2</v>
      </c>
      <c r="DQ85" s="23"/>
      <c r="DR85" s="23"/>
      <c r="DS85" s="23"/>
      <c r="DT85" s="18" t="str">
        <f t="shared" si="531"/>
        <v xml:space="preserve"> </v>
      </c>
      <c r="DU85" s="18" t="str">
        <f t="shared" si="532"/>
        <v xml:space="preserve"> </v>
      </c>
    </row>
    <row r="86" spans="1:125" s="39" customFormat="1" ht="15.75" customHeight="1" outlineLevel="1" x14ac:dyDescent="0.25">
      <c r="A86" s="11">
        <f>A85+1</f>
        <v>68</v>
      </c>
      <c r="B86" s="5" t="s">
        <v>74</v>
      </c>
      <c r="C86" s="17">
        <f>H86+AQ86</f>
        <v>86735702.420000002</v>
      </c>
      <c r="D86" s="17">
        <f t="shared" si="539"/>
        <v>39211570.159999996</v>
      </c>
      <c r="E86" s="17">
        <f t="shared" si="539"/>
        <v>41023213.969999991</v>
      </c>
      <c r="F86" s="18">
        <f t="shared" si="407"/>
        <v>0.4520810815611539</v>
      </c>
      <c r="G86" s="18">
        <f t="shared" si="362"/>
        <v>0.9558385695639342</v>
      </c>
      <c r="H86" s="10">
        <f t="shared" si="540"/>
        <v>82363431.400000006</v>
      </c>
      <c r="I86" s="14">
        <f t="shared" si="540"/>
        <v>36516503.719999999</v>
      </c>
      <c r="J86" s="10">
        <f t="shared" si="540"/>
        <v>37934903.389999993</v>
      </c>
      <c r="K86" s="18">
        <f t="shared" si="364"/>
        <v>0.44335821248943247</v>
      </c>
      <c r="L86" s="18">
        <f t="shared" si="365"/>
        <v>0.96260964064102772</v>
      </c>
      <c r="M86" s="23">
        <v>73206298.400000006</v>
      </c>
      <c r="N86" s="23">
        <v>34312531.170000002</v>
      </c>
      <c r="O86" s="23">
        <v>34896852.329999998</v>
      </c>
      <c r="P86" s="18">
        <f t="shared" si="366"/>
        <v>0.46871009626133481</v>
      </c>
      <c r="Q86" s="18">
        <f t="shared" si="367"/>
        <v>0.98325576317100472</v>
      </c>
      <c r="R86" s="23">
        <v>1896910</v>
      </c>
      <c r="S86" s="23">
        <v>1027308.89</v>
      </c>
      <c r="T86" s="23">
        <v>857792.87</v>
      </c>
      <c r="U86" s="18">
        <f t="shared" si="368"/>
        <v>0.54156965275105307</v>
      </c>
      <c r="V86" s="18">
        <f t="shared" si="369"/>
        <v>1.1976188260925975</v>
      </c>
      <c r="W86" s="23">
        <v>223</v>
      </c>
      <c r="X86" s="23">
        <v>223</v>
      </c>
      <c r="Y86" s="23">
        <v>71.5</v>
      </c>
      <c r="Z86" s="18">
        <f t="shared" si="370"/>
        <v>1</v>
      </c>
      <c r="AA86" s="18" t="str">
        <f t="shared" si="371"/>
        <v>св.200</v>
      </c>
      <c r="AB86" s="23">
        <v>3400000</v>
      </c>
      <c r="AC86" s="23">
        <v>92660.5</v>
      </c>
      <c r="AD86" s="23">
        <v>204821.47</v>
      </c>
      <c r="AE86" s="18">
        <f t="shared" si="372"/>
        <v>2.7253088235294119E-2</v>
      </c>
      <c r="AF86" s="18">
        <f>IF(AD86&lt;=0," ",IF(AC86/AD86*100&gt;200,"св.200",AC86/AD86))</f>
        <v>0.4523964211369052</v>
      </c>
      <c r="AG86" s="23">
        <v>3860000</v>
      </c>
      <c r="AH86" s="23">
        <v>1083780.1599999999</v>
      </c>
      <c r="AI86" s="23">
        <v>1975365.22</v>
      </c>
      <c r="AJ86" s="18">
        <f t="shared" si="374"/>
        <v>0.28077206217616579</v>
      </c>
      <c r="AK86" s="18">
        <f>IF(AH86&lt;=0," ",IF(AH86/AI86*100&gt;200,"св.200",AH86/AI86))</f>
        <v>0.54864799128132868</v>
      </c>
      <c r="AL86" s="23"/>
      <c r="AM86" s="23"/>
      <c r="AN86" s="23"/>
      <c r="AO86" s="18" t="str">
        <f t="shared" si="477"/>
        <v xml:space="preserve"> </v>
      </c>
      <c r="AP86" s="18" t="str">
        <f t="shared" si="543"/>
        <v xml:space="preserve"> </v>
      </c>
      <c r="AQ86" s="6">
        <f t="shared" si="544"/>
        <v>4372271.0199999996</v>
      </c>
      <c r="AR86" s="6">
        <f t="shared" si="545"/>
        <v>2695066.44</v>
      </c>
      <c r="AS86" s="6">
        <f t="shared" si="546"/>
        <v>3088310.58</v>
      </c>
      <c r="AT86" s="18">
        <f t="shared" si="378"/>
        <v>0.61639967597434075</v>
      </c>
      <c r="AU86" s="18">
        <f t="shared" si="379"/>
        <v>0.87266690644824974</v>
      </c>
      <c r="AV86" s="23">
        <v>1000000</v>
      </c>
      <c r="AW86" s="23">
        <v>524175.43</v>
      </c>
      <c r="AX86" s="23">
        <v>566620.81000000006</v>
      </c>
      <c r="AY86" s="18">
        <f t="shared" si="380"/>
        <v>0.52417543</v>
      </c>
      <c r="AZ86" s="18">
        <f t="shared" si="381"/>
        <v>0.92509032628010957</v>
      </c>
      <c r="BA86" s="23">
        <v>190000</v>
      </c>
      <c r="BB86" s="23">
        <v>96918.7</v>
      </c>
      <c r="BC86" s="23"/>
      <c r="BD86" s="18">
        <f t="shared" si="547"/>
        <v>0.51009842105263159</v>
      </c>
      <c r="BE86" s="18" t="str">
        <f t="shared" si="548"/>
        <v xml:space="preserve"> </v>
      </c>
      <c r="BF86" s="23">
        <v>488919.02</v>
      </c>
      <c r="BG86" s="23">
        <v>271896.06</v>
      </c>
      <c r="BH86" s="23">
        <v>212328.94</v>
      </c>
      <c r="BI86" s="18">
        <f t="shared" si="384"/>
        <v>0.55611675733130606</v>
      </c>
      <c r="BJ86" s="18">
        <f t="shared" si="385"/>
        <v>1.2805416915847647</v>
      </c>
      <c r="BK86" s="23"/>
      <c r="BL86" s="23"/>
      <c r="BM86" s="23"/>
      <c r="BN86" s="18" t="str">
        <f t="shared" si="536"/>
        <v xml:space="preserve"> </v>
      </c>
      <c r="BO86" s="18" t="str">
        <f t="shared" si="387"/>
        <v xml:space="preserve"> </v>
      </c>
      <c r="BP86" s="23">
        <v>960000</v>
      </c>
      <c r="BQ86" s="23">
        <v>546238.62</v>
      </c>
      <c r="BR86" s="23">
        <v>593144.36</v>
      </c>
      <c r="BS86" s="18">
        <f t="shared" si="388"/>
        <v>0.56899856250000003</v>
      </c>
      <c r="BT86" s="18">
        <f t="shared" si="389"/>
        <v>0.92092019554902282</v>
      </c>
      <c r="BU86" s="23">
        <v>1145000</v>
      </c>
      <c r="BV86" s="23">
        <v>514541</v>
      </c>
      <c r="BW86" s="23">
        <v>1012680</v>
      </c>
      <c r="BX86" s="18">
        <f t="shared" si="390"/>
        <v>0.44938078602620085</v>
      </c>
      <c r="BY86" s="18">
        <f t="shared" si="391"/>
        <v>0.50809831338626221</v>
      </c>
      <c r="BZ86" s="23"/>
      <c r="CA86" s="23"/>
      <c r="CB86" s="23">
        <v>4362.96</v>
      </c>
      <c r="CC86" s="18" t="str">
        <f t="shared" si="478"/>
        <v xml:space="preserve"> </v>
      </c>
      <c r="CD86" s="18">
        <f t="shared" si="392"/>
        <v>0</v>
      </c>
      <c r="CE86" s="17">
        <f t="shared" si="549"/>
        <v>588010</v>
      </c>
      <c r="CF86" s="17">
        <f t="shared" si="550"/>
        <v>659036.98</v>
      </c>
      <c r="CG86" s="17">
        <f t="shared" si="550"/>
        <v>629328.51</v>
      </c>
      <c r="CH86" s="18">
        <f t="shared" si="395"/>
        <v>1.1207921293855547</v>
      </c>
      <c r="CI86" s="18">
        <f t="shared" si="416"/>
        <v>1.0472066170973249</v>
      </c>
      <c r="CJ86" s="23">
        <v>200000</v>
      </c>
      <c r="CK86" s="23">
        <v>271028.01</v>
      </c>
      <c r="CL86" s="23">
        <v>629328.51</v>
      </c>
      <c r="CM86" s="18">
        <f t="shared" si="396"/>
        <v>1.3551400500000002</v>
      </c>
      <c r="CN86" s="18">
        <f t="shared" si="417"/>
        <v>0.43066221487407269</v>
      </c>
      <c r="CO86" s="23">
        <v>388010</v>
      </c>
      <c r="CP86" s="23">
        <v>388008.97</v>
      </c>
      <c r="CQ86" s="23"/>
      <c r="CR86" s="18">
        <f t="shared" si="397"/>
        <v>0.99999734542924146</v>
      </c>
      <c r="CS86" s="18" t="str">
        <f t="shared" si="398"/>
        <v xml:space="preserve"> </v>
      </c>
      <c r="CT86" s="23"/>
      <c r="CU86" s="23"/>
      <c r="CV86" s="23"/>
      <c r="CW86" s="18" t="str">
        <f t="shared" si="418"/>
        <v xml:space="preserve"> </v>
      </c>
      <c r="CX86" s="18" t="str">
        <f t="shared" si="419"/>
        <v xml:space="preserve"> </v>
      </c>
      <c r="CY86" s="23"/>
      <c r="CZ86" s="23"/>
      <c r="DA86" s="23"/>
      <c r="DB86" s="18" t="str">
        <f t="shared" si="399"/>
        <v xml:space="preserve"> </v>
      </c>
      <c r="DC86" s="18" t="str">
        <f t="shared" si="400"/>
        <v xml:space="preserve"> </v>
      </c>
      <c r="DD86" s="23">
        <v>342</v>
      </c>
      <c r="DE86" s="23">
        <v>82259.649999999994</v>
      </c>
      <c r="DF86" s="23">
        <v>69845</v>
      </c>
      <c r="DG86" s="18" t="str">
        <f t="shared" si="401"/>
        <v>СВ.200</v>
      </c>
      <c r="DH86" s="18">
        <f t="shared" si="402"/>
        <v>1.1777457226716299</v>
      </c>
      <c r="DI86" s="23"/>
      <c r="DJ86" s="23"/>
      <c r="DK86" s="18" t="str">
        <f t="shared" si="403"/>
        <v xml:space="preserve"> </v>
      </c>
      <c r="DL86" s="23"/>
      <c r="DM86" s="23"/>
      <c r="DN86" s="23"/>
      <c r="DO86" s="18" t="str">
        <f t="shared" si="404"/>
        <v xml:space="preserve"> </v>
      </c>
      <c r="DP86" s="18" t="str">
        <f t="shared" si="405"/>
        <v xml:space="preserve"> </v>
      </c>
      <c r="DQ86" s="23"/>
      <c r="DR86" s="23"/>
      <c r="DS86" s="23"/>
      <c r="DT86" s="18" t="str">
        <f t="shared" si="531"/>
        <v xml:space="preserve"> </v>
      </c>
      <c r="DU86" s="18" t="str">
        <f t="shared" si="532"/>
        <v xml:space="preserve"> </v>
      </c>
    </row>
    <row r="87" spans="1:125" s="39" customFormat="1" ht="15.75" customHeight="1" outlineLevel="1" x14ac:dyDescent="0.25">
      <c r="A87" s="11">
        <f t="shared" ref="A87:A89" si="551">A86+1</f>
        <v>69</v>
      </c>
      <c r="B87" s="5" t="s">
        <v>95</v>
      </c>
      <c r="C87" s="17">
        <f>H87+AQ87</f>
        <v>2163343.7000000002</v>
      </c>
      <c r="D87" s="17">
        <f t="shared" si="539"/>
        <v>938234.69000000006</v>
      </c>
      <c r="E87" s="17">
        <f t="shared" si="539"/>
        <v>753171.40000000014</v>
      </c>
      <c r="F87" s="18">
        <f t="shared" si="407"/>
        <v>0.43369654576847866</v>
      </c>
      <c r="G87" s="18">
        <f t="shared" si="362"/>
        <v>1.245712051732182</v>
      </c>
      <c r="H87" s="10">
        <f t="shared" si="540"/>
        <v>1842850</v>
      </c>
      <c r="I87" s="14">
        <f t="shared" si="540"/>
        <v>801647.27</v>
      </c>
      <c r="J87" s="10">
        <f t="shared" si="540"/>
        <v>556248.35000000009</v>
      </c>
      <c r="K87" s="18">
        <f t="shared" si="364"/>
        <v>0.43500408063597146</v>
      </c>
      <c r="L87" s="18">
        <f t="shared" si="365"/>
        <v>1.4411679063856997</v>
      </c>
      <c r="M87" s="23">
        <v>264850</v>
      </c>
      <c r="N87" s="23">
        <v>167804.37</v>
      </c>
      <c r="O87" s="23">
        <v>105596.86</v>
      </c>
      <c r="P87" s="18">
        <f t="shared" si="366"/>
        <v>0.63358266943552954</v>
      </c>
      <c r="Q87" s="18">
        <f t="shared" si="367"/>
        <v>1.589103785851208</v>
      </c>
      <c r="R87" s="23"/>
      <c r="S87" s="23"/>
      <c r="T87" s="23"/>
      <c r="U87" s="18" t="str">
        <f t="shared" si="368"/>
        <v xml:space="preserve"> </v>
      </c>
      <c r="V87" s="18" t="str">
        <f t="shared" ref="V87:V89" si="552">IF(S87=0," ",IF(S87/T87*100&gt;200,"св.200",S87/T87))</f>
        <v xml:space="preserve"> </v>
      </c>
      <c r="W87" s="23">
        <v>18000</v>
      </c>
      <c r="X87" s="23"/>
      <c r="Y87" s="23">
        <v>24983.7</v>
      </c>
      <c r="Z87" s="18" t="str">
        <f t="shared" ref="Z87:Z89" si="553">IF(X87&lt;=0," ",IF(W87&lt;=0," ",IF(X87/W87*100&gt;200,"СВ.200",X87/W87)))</f>
        <v xml:space="preserve"> </v>
      </c>
      <c r="AA87" s="18">
        <f t="shared" ref="AA87:AA89" si="554">IF(Y87=0," ",IF(X87/Y87*100&gt;200,"св.200",X87/Y87))</f>
        <v>0</v>
      </c>
      <c r="AB87" s="23">
        <v>650000</v>
      </c>
      <c r="AC87" s="23">
        <v>285855.96999999997</v>
      </c>
      <c r="AD87" s="23">
        <v>190862.82</v>
      </c>
      <c r="AE87" s="18">
        <f t="shared" si="372"/>
        <v>0.43977841538461532</v>
      </c>
      <c r="AF87" s="18">
        <f t="shared" ref="AF87:AF88" si="555">IF(AD87&lt;=0," ",IF(AC87/AD87*100&gt;200,"св.200",AC87/AD87))</f>
        <v>1.4977037958466712</v>
      </c>
      <c r="AG87" s="23">
        <v>910000</v>
      </c>
      <c r="AH87" s="23">
        <v>347986.93</v>
      </c>
      <c r="AI87" s="23">
        <v>234804.97</v>
      </c>
      <c r="AJ87" s="18">
        <f t="shared" si="374"/>
        <v>0.38240321978021979</v>
      </c>
      <c r="AK87" s="18">
        <f t="shared" si="375"/>
        <v>1.4820254017621517</v>
      </c>
      <c r="AL87" s="23"/>
      <c r="AM87" s="23"/>
      <c r="AN87" s="23"/>
      <c r="AO87" s="18" t="str">
        <f t="shared" si="477"/>
        <v xml:space="preserve"> </v>
      </c>
      <c r="AP87" s="18" t="str">
        <f t="shared" si="543"/>
        <v xml:space="preserve"> </v>
      </c>
      <c r="AQ87" s="6">
        <f t="shared" si="544"/>
        <v>320493.7</v>
      </c>
      <c r="AR87" s="6">
        <f t="shared" si="545"/>
        <v>136587.42000000001</v>
      </c>
      <c r="AS87" s="6">
        <f t="shared" si="546"/>
        <v>196923.05</v>
      </c>
      <c r="AT87" s="18">
        <f t="shared" si="378"/>
        <v>0.42617817448517709</v>
      </c>
      <c r="AU87" s="18">
        <f t="shared" si="379"/>
        <v>0.69360808701673071</v>
      </c>
      <c r="AV87" s="23"/>
      <c r="AW87" s="23"/>
      <c r="AX87" s="23"/>
      <c r="AY87" s="18" t="str">
        <f t="shared" si="380"/>
        <v xml:space="preserve"> </v>
      </c>
      <c r="AZ87" s="18" t="str">
        <f t="shared" si="381"/>
        <v xml:space="preserve"> </v>
      </c>
      <c r="BA87" s="23">
        <v>11460</v>
      </c>
      <c r="BB87" s="23">
        <v>1006.54</v>
      </c>
      <c r="BC87" s="23">
        <v>5666.53</v>
      </c>
      <c r="BD87" s="18">
        <f t="shared" si="382"/>
        <v>8.7830715532286205E-2</v>
      </c>
      <c r="BE87" s="18">
        <f t="shared" si="383"/>
        <v>0.17762898987563819</v>
      </c>
      <c r="BF87" s="23"/>
      <c r="BG87" s="23"/>
      <c r="BH87" s="23">
        <v>31276.12</v>
      </c>
      <c r="BI87" s="18" t="str">
        <f t="shared" si="384"/>
        <v xml:space="preserve"> </v>
      </c>
      <c r="BJ87" s="18">
        <f t="shared" si="385"/>
        <v>0</v>
      </c>
      <c r="BK87" s="23">
        <v>3700</v>
      </c>
      <c r="BL87" s="23">
        <v>14800</v>
      </c>
      <c r="BM87" s="23">
        <v>17266.66</v>
      </c>
      <c r="BN87" s="18" t="str">
        <f t="shared" si="536"/>
        <v>СВ.200</v>
      </c>
      <c r="BO87" s="18">
        <f t="shared" si="387"/>
        <v>0.85714318808617296</v>
      </c>
      <c r="BP87" s="23"/>
      <c r="BQ87" s="23"/>
      <c r="BR87" s="23"/>
      <c r="BS87" s="18" t="str">
        <f t="shared" si="388"/>
        <v xml:space="preserve"> </v>
      </c>
      <c r="BT87" s="18" t="str">
        <f t="shared" si="389"/>
        <v xml:space="preserve"> </v>
      </c>
      <c r="BU87" s="23">
        <v>300533.7</v>
      </c>
      <c r="BV87" s="23">
        <v>118780.88</v>
      </c>
      <c r="BW87" s="23">
        <v>140713.74</v>
      </c>
      <c r="BX87" s="18">
        <f t="shared" si="390"/>
        <v>0.39523314689833455</v>
      </c>
      <c r="BY87" s="18">
        <f t="shared" si="391"/>
        <v>0.84413135490535618</v>
      </c>
      <c r="BZ87" s="23"/>
      <c r="CA87" s="23"/>
      <c r="CB87" s="23"/>
      <c r="CC87" s="18" t="str">
        <f t="shared" si="478"/>
        <v xml:space="preserve"> </v>
      </c>
      <c r="CD87" s="18" t="str">
        <f t="shared" si="392"/>
        <v xml:space="preserve"> </v>
      </c>
      <c r="CE87" s="17">
        <f t="shared" si="549"/>
        <v>0</v>
      </c>
      <c r="CF87" s="17">
        <f t="shared" si="550"/>
        <v>0</v>
      </c>
      <c r="CG87" s="17">
        <f t="shared" si="550"/>
        <v>0</v>
      </c>
      <c r="CH87" s="18" t="str">
        <f t="shared" si="395"/>
        <v xml:space="preserve"> </v>
      </c>
      <c r="CI87" s="18" t="str">
        <f t="shared" si="416"/>
        <v xml:space="preserve"> </v>
      </c>
      <c r="CJ87" s="23"/>
      <c r="CK87" s="23"/>
      <c r="CL87" s="23"/>
      <c r="CM87" s="18" t="str">
        <f t="shared" si="396"/>
        <v xml:space="preserve"> </v>
      </c>
      <c r="CN87" s="18" t="str">
        <f t="shared" si="417"/>
        <v xml:space="preserve"> </v>
      </c>
      <c r="CO87" s="23"/>
      <c r="CP87" s="23"/>
      <c r="CQ87" s="23"/>
      <c r="CR87" s="18" t="str">
        <f t="shared" si="397"/>
        <v xml:space="preserve"> </v>
      </c>
      <c r="CS87" s="18" t="str">
        <f t="shared" si="398"/>
        <v xml:space="preserve"> </v>
      </c>
      <c r="CT87" s="23"/>
      <c r="CU87" s="23"/>
      <c r="CV87" s="23"/>
      <c r="CW87" s="18" t="str">
        <f t="shared" si="418"/>
        <v xml:space="preserve"> </v>
      </c>
      <c r="CX87" s="18" t="str">
        <f t="shared" si="419"/>
        <v xml:space="preserve"> </v>
      </c>
      <c r="CY87" s="23"/>
      <c r="CZ87" s="23"/>
      <c r="DA87" s="23"/>
      <c r="DB87" s="18" t="str">
        <f t="shared" si="399"/>
        <v xml:space="preserve"> </v>
      </c>
      <c r="DC87" s="18" t="str">
        <f t="shared" si="400"/>
        <v xml:space="preserve"> </v>
      </c>
      <c r="DD87" s="23"/>
      <c r="DE87" s="23"/>
      <c r="DF87" s="23"/>
      <c r="DG87" s="18" t="str">
        <f t="shared" si="401"/>
        <v xml:space="preserve"> </v>
      </c>
      <c r="DH87" s="18" t="str">
        <f t="shared" si="402"/>
        <v xml:space="preserve"> </v>
      </c>
      <c r="DI87" s="23"/>
      <c r="DJ87" s="23"/>
      <c r="DK87" s="18" t="str">
        <f t="shared" si="403"/>
        <v xml:space="preserve"> </v>
      </c>
      <c r="DL87" s="23">
        <v>4800</v>
      </c>
      <c r="DM87" s="23">
        <v>2000</v>
      </c>
      <c r="DN87" s="23">
        <v>2000</v>
      </c>
      <c r="DO87" s="18">
        <f t="shared" si="404"/>
        <v>0.41666666666666669</v>
      </c>
      <c r="DP87" s="18">
        <f t="shared" si="405"/>
        <v>1</v>
      </c>
      <c r="DQ87" s="23"/>
      <c r="DR87" s="23"/>
      <c r="DS87" s="23"/>
      <c r="DT87" s="18" t="str">
        <f t="shared" si="531"/>
        <v xml:space="preserve"> </v>
      </c>
      <c r="DU87" s="18" t="str">
        <f t="shared" si="532"/>
        <v xml:space="preserve"> </v>
      </c>
    </row>
    <row r="88" spans="1:125" s="39" customFormat="1" ht="15.75" customHeight="1" outlineLevel="1" x14ac:dyDescent="0.25">
      <c r="A88" s="11">
        <f t="shared" si="551"/>
        <v>70</v>
      </c>
      <c r="B88" s="5" t="s">
        <v>29</v>
      </c>
      <c r="C88" s="17">
        <f>H88+AQ88</f>
        <v>776763.35</v>
      </c>
      <c r="D88" s="17">
        <f t="shared" si="539"/>
        <v>188974.33000000002</v>
      </c>
      <c r="E88" s="17">
        <f t="shared" si="539"/>
        <v>510253.34</v>
      </c>
      <c r="F88" s="18">
        <f t="shared" si="407"/>
        <v>0.24328430274162655</v>
      </c>
      <c r="G88" s="18">
        <f t="shared" si="362"/>
        <v>0.37035393046128812</v>
      </c>
      <c r="H88" s="10">
        <f t="shared" si="540"/>
        <v>634598</v>
      </c>
      <c r="I88" s="14">
        <f t="shared" si="540"/>
        <v>105063.17</v>
      </c>
      <c r="J88" s="10">
        <f t="shared" si="540"/>
        <v>458762.26</v>
      </c>
      <c r="K88" s="18">
        <f t="shared" si="364"/>
        <v>0.16555862136344585</v>
      </c>
      <c r="L88" s="18">
        <f t="shared" si="365"/>
        <v>0.22901441369654077</v>
      </c>
      <c r="M88" s="23">
        <v>51598</v>
      </c>
      <c r="N88" s="23">
        <v>26118.78</v>
      </c>
      <c r="O88" s="23">
        <v>17380.88</v>
      </c>
      <c r="P88" s="18">
        <f t="shared" si="366"/>
        <v>0.50619752703593157</v>
      </c>
      <c r="Q88" s="18">
        <f t="shared" si="367"/>
        <v>1.502730586713676</v>
      </c>
      <c r="R88" s="23"/>
      <c r="S88" s="23"/>
      <c r="T88" s="23"/>
      <c r="U88" s="18" t="str">
        <f t="shared" si="368"/>
        <v xml:space="preserve"> </v>
      </c>
      <c r="V88" s="18" t="str">
        <f t="shared" si="552"/>
        <v xml:space="preserve"> </v>
      </c>
      <c r="W88" s="23">
        <v>5000</v>
      </c>
      <c r="X88" s="23"/>
      <c r="Y88" s="23"/>
      <c r="Z88" s="18" t="str">
        <f t="shared" si="553"/>
        <v xml:space="preserve"> </v>
      </c>
      <c r="AA88" s="18" t="str">
        <f t="shared" si="554"/>
        <v xml:space="preserve"> </v>
      </c>
      <c r="AB88" s="23">
        <v>85000</v>
      </c>
      <c r="AC88" s="23">
        <v>5398.34</v>
      </c>
      <c r="AD88" s="23">
        <v>2487.42</v>
      </c>
      <c r="AE88" s="18">
        <f t="shared" si="372"/>
        <v>6.350988235294118E-2</v>
      </c>
      <c r="AF88" s="18" t="str">
        <f t="shared" si="555"/>
        <v>св.200</v>
      </c>
      <c r="AG88" s="23">
        <v>493000</v>
      </c>
      <c r="AH88" s="23">
        <v>73546.05</v>
      </c>
      <c r="AI88" s="23">
        <v>438893.96</v>
      </c>
      <c r="AJ88" s="18">
        <f t="shared" si="374"/>
        <v>0.14918062880324545</v>
      </c>
      <c r="AK88" s="18">
        <f t="shared" si="375"/>
        <v>0.16757134228960452</v>
      </c>
      <c r="AL88" s="23"/>
      <c r="AM88" s="23"/>
      <c r="AN88" s="23"/>
      <c r="AO88" s="18" t="str">
        <f t="shared" si="477"/>
        <v xml:space="preserve"> </v>
      </c>
      <c r="AP88" s="18" t="str">
        <f t="shared" si="543"/>
        <v xml:space="preserve"> </v>
      </c>
      <c r="AQ88" s="6">
        <f t="shared" si="544"/>
        <v>142165.35</v>
      </c>
      <c r="AR88" s="6">
        <f t="shared" si="545"/>
        <v>83911.16</v>
      </c>
      <c r="AS88" s="6">
        <f t="shared" si="546"/>
        <v>51491.08</v>
      </c>
      <c r="AT88" s="18">
        <f t="shared" si="378"/>
        <v>0.5902363691293272</v>
      </c>
      <c r="AU88" s="18">
        <f t="shared" si="379"/>
        <v>1.6296251700294497</v>
      </c>
      <c r="AV88" s="23"/>
      <c r="AW88" s="23"/>
      <c r="AX88" s="23"/>
      <c r="AY88" s="18" t="str">
        <f t="shared" si="380"/>
        <v xml:space="preserve"> </v>
      </c>
      <c r="AZ88" s="18" t="str">
        <f t="shared" si="381"/>
        <v xml:space="preserve"> </v>
      </c>
      <c r="BA88" s="23">
        <v>7782</v>
      </c>
      <c r="BB88" s="23">
        <v>3969.48</v>
      </c>
      <c r="BC88" s="23">
        <v>7815.4</v>
      </c>
      <c r="BD88" s="18">
        <f t="shared" ref="BD88:BD89" si="556">IF(BB88&lt;=0," ",IF(BA88&lt;=0," ",IF(BB88/BA88*100&gt;200,"СВ.200",BB88/BA88)))</f>
        <v>0.51008481110254433</v>
      </c>
      <c r="BE88" s="18">
        <f t="shared" ref="BE88:BE89" si="557">IF(BC88=0," ",IF(BB88/BC88*100&gt;200,"св.200",BB88/BC88))</f>
        <v>0.50790490569900459</v>
      </c>
      <c r="BF88" s="23">
        <v>23400</v>
      </c>
      <c r="BG88" s="23">
        <v>21450</v>
      </c>
      <c r="BH88" s="23">
        <v>9750</v>
      </c>
      <c r="BI88" s="18">
        <f t="shared" si="384"/>
        <v>0.91666666666666663</v>
      </c>
      <c r="BJ88" s="18" t="str">
        <f t="shared" si="385"/>
        <v>св.200</v>
      </c>
      <c r="BK88" s="23"/>
      <c r="BL88" s="23"/>
      <c r="BM88" s="23"/>
      <c r="BN88" s="18" t="str">
        <f t="shared" si="536"/>
        <v xml:space="preserve"> </v>
      </c>
      <c r="BO88" s="18" t="str">
        <f t="shared" si="387"/>
        <v xml:space="preserve"> </v>
      </c>
      <c r="BP88" s="23"/>
      <c r="BQ88" s="23"/>
      <c r="BR88" s="23"/>
      <c r="BS88" s="18" t="str">
        <f t="shared" si="388"/>
        <v xml:space="preserve"> </v>
      </c>
      <c r="BT88" s="18" t="str">
        <f t="shared" si="389"/>
        <v xml:space="preserve"> </v>
      </c>
      <c r="BU88" s="23">
        <v>110983.35</v>
      </c>
      <c r="BV88" s="23">
        <v>58491.68</v>
      </c>
      <c r="BW88" s="23">
        <v>33925.68</v>
      </c>
      <c r="BX88" s="18">
        <f t="shared" si="390"/>
        <v>0.52703112674108321</v>
      </c>
      <c r="BY88" s="18">
        <f t="shared" si="391"/>
        <v>1.7241122359227583</v>
      </c>
      <c r="BZ88" s="23"/>
      <c r="CA88" s="23"/>
      <c r="CB88" s="23"/>
      <c r="CC88" s="18" t="str">
        <f t="shared" si="478"/>
        <v xml:space="preserve"> </v>
      </c>
      <c r="CD88" s="18" t="str">
        <f t="shared" si="392"/>
        <v xml:space="preserve"> </v>
      </c>
      <c r="CE88" s="17">
        <f t="shared" si="549"/>
        <v>0</v>
      </c>
      <c r="CF88" s="17">
        <f t="shared" si="550"/>
        <v>0</v>
      </c>
      <c r="CG88" s="17">
        <f t="shared" si="550"/>
        <v>0</v>
      </c>
      <c r="CH88" s="18" t="str">
        <f t="shared" si="395"/>
        <v xml:space="preserve"> </v>
      </c>
      <c r="CI88" s="18" t="str">
        <f t="shared" si="416"/>
        <v xml:space="preserve"> </v>
      </c>
      <c r="CJ88" s="23"/>
      <c r="CK88" s="23"/>
      <c r="CL88" s="23"/>
      <c r="CM88" s="18" t="str">
        <f t="shared" si="396"/>
        <v xml:space="preserve"> </v>
      </c>
      <c r="CN88" s="18" t="str">
        <f t="shared" si="417"/>
        <v xml:space="preserve"> </v>
      </c>
      <c r="CO88" s="23"/>
      <c r="CP88" s="23"/>
      <c r="CQ88" s="23"/>
      <c r="CR88" s="18" t="str">
        <f t="shared" si="397"/>
        <v xml:space="preserve"> </v>
      </c>
      <c r="CS88" s="18" t="str">
        <f t="shared" si="398"/>
        <v xml:space="preserve"> </v>
      </c>
      <c r="CT88" s="23"/>
      <c r="CU88" s="23"/>
      <c r="CV88" s="23"/>
      <c r="CW88" s="18" t="str">
        <f t="shared" si="418"/>
        <v xml:space="preserve"> </v>
      </c>
      <c r="CX88" s="18" t="str">
        <f t="shared" si="419"/>
        <v xml:space="preserve"> </v>
      </c>
      <c r="CY88" s="23"/>
      <c r="CZ88" s="23"/>
      <c r="DA88" s="23"/>
      <c r="DB88" s="18" t="str">
        <f t="shared" si="399"/>
        <v xml:space="preserve"> </v>
      </c>
      <c r="DC88" s="18" t="str">
        <f t="shared" si="400"/>
        <v xml:space="preserve"> </v>
      </c>
      <c r="DD88" s="23"/>
      <c r="DE88" s="23"/>
      <c r="DF88" s="23"/>
      <c r="DG88" s="18" t="str">
        <f t="shared" si="401"/>
        <v xml:space="preserve"> </v>
      </c>
      <c r="DH88" s="18" t="str">
        <f t="shared" si="402"/>
        <v xml:space="preserve"> </v>
      </c>
      <c r="DI88" s="23"/>
      <c r="DJ88" s="23"/>
      <c r="DK88" s="18" t="str">
        <f t="shared" si="403"/>
        <v xml:space="preserve"> </v>
      </c>
      <c r="DL88" s="23"/>
      <c r="DM88" s="23"/>
      <c r="DN88" s="23"/>
      <c r="DO88" s="18" t="str">
        <f t="shared" si="404"/>
        <v xml:space="preserve"> </v>
      </c>
      <c r="DP88" s="18" t="str">
        <f>IF(DM88=0," ",IF(DM88/DN88*100&gt;200,"св.200",DM88/DN88))</f>
        <v xml:space="preserve"> </v>
      </c>
      <c r="DQ88" s="23"/>
      <c r="DR88" s="23"/>
      <c r="DS88" s="23"/>
      <c r="DT88" s="18" t="str">
        <f t="shared" si="531"/>
        <v xml:space="preserve"> </v>
      </c>
      <c r="DU88" s="18" t="str">
        <f>IF(DR88=0," ",IF(DR88/DS88*100&gt;200,"св.200",DR88/DS88))</f>
        <v xml:space="preserve"> </v>
      </c>
    </row>
    <row r="89" spans="1:125" s="39" customFormat="1" ht="16.5" customHeight="1" outlineLevel="1" x14ac:dyDescent="0.25">
      <c r="A89" s="11">
        <f t="shared" si="551"/>
        <v>71</v>
      </c>
      <c r="B89" s="31" t="s">
        <v>89</v>
      </c>
      <c r="C89" s="17">
        <f>H89+AQ89</f>
        <v>1174873.8</v>
      </c>
      <c r="D89" s="32">
        <f t="shared" si="539"/>
        <v>277297.49</v>
      </c>
      <c r="E89" s="17">
        <f t="shared" si="539"/>
        <v>323304.08</v>
      </c>
      <c r="F89" s="18">
        <f t="shared" si="407"/>
        <v>0.23602321372729562</v>
      </c>
      <c r="G89" s="18">
        <f t="shared" si="362"/>
        <v>0.85769870271974291</v>
      </c>
      <c r="H89" s="10">
        <f t="shared" si="540"/>
        <v>418800</v>
      </c>
      <c r="I89" s="14">
        <f t="shared" si="540"/>
        <v>51543.039999999994</v>
      </c>
      <c r="J89" s="10">
        <f t="shared" si="540"/>
        <v>88295.760000000009</v>
      </c>
      <c r="K89" s="18">
        <f t="shared" si="364"/>
        <v>0.12307316141356255</v>
      </c>
      <c r="L89" s="18">
        <f t="shared" si="365"/>
        <v>0.58375441810569373</v>
      </c>
      <c r="M89" s="23">
        <v>60800</v>
      </c>
      <c r="N89" s="23">
        <v>38059.11</v>
      </c>
      <c r="O89" s="23">
        <v>31745.94</v>
      </c>
      <c r="P89" s="18">
        <f t="shared" si="366"/>
        <v>0.62597220394736841</v>
      </c>
      <c r="Q89" s="18">
        <f t="shared" si="367"/>
        <v>1.1988654297210919</v>
      </c>
      <c r="R89" s="23"/>
      <c r="S89" s="23"/>
      <c r="T89" s="23"/>
      <c r="U89" s="18" t="str">
        <f t="shared" si="368"/>
        <v xml:space="preserve"> </v>
      </c>
      <c r="V89" s="18" t="str">
        <f t="shared" si="552"/>
        <v xml:space="preserve"> </v>
      </c>
      <c r="W89" s="23"/>
      <c r="X89" s="23">
        <v>162</v>
      </c>
      <c r="Y89" s="23"/>
      <c r="Z89" s="18" t="str">
        <f t="shared" si="553"/>
        <v xml:space="preserve"> </v>
      </c>
      <c r="AA89" s="18" t="str">
        <f t="shared" si="554"/>
        <v xml:space="preserve"> </v>
      </c>
      <c r="AB89" s="23">
        <v>70000</v>
      </c>
      <c r="AC89" s="23">
        <v>8095.23</v>
      </c>
      <c r="AD89" s="23">
        <v>15349.99</v>
      </c>
      <c r="AE89" s="18">
        <f t="shared" si="372"/>
        <v>0.11564614285714285</v>
      </c>
      <c r="AF89" s="18">
        <f t="shared" si="373"/>
        <v>0.52737689079927741</v>
      </c>
      <c r="AG89" s="23">
        <v>278000</v>
      </c>
      <c r="AH89" s="23">
        <v>5026.7</v>
      </c>
      <c r="AI89" s="23">
        <v>40189.83</v>
      </c>
      <c r="AJ89" s="18">
        <f t="shared" si="374"/>
        <v>1.8081654676258992E-2</v>
      </c>
      <c r="AK89" s="18">
        <f t="shared" si="375"/>
        <v>0.12507393039482873</v>
      </c>
      <c r="AL89" s="23">
        <v>10000</v>
      </c>
      <c r="AM89" s="23">
        <v>200</v>
      </c>
      <c r="AN89" s="23">
        <v>1010</v>
      </c>
      <c r="AO89" s="18">
        <f t="shared" ref="AO89:AO118" si="558">IF(AM89&lt;=0," ",IF(AL89&lt;=0," ",IF(AM89/AL89*100&gt;200,"СВ.200",AM89/AL89)))</f>
        <v>0.02</v>
      </c>
      <c r="AP89" s="18">
        <f t="shared" si="376"/>
        <v>0.19801980198019803</v>
      </c>
      <c r="AQ89" s="6">
        <f t="shared" si="544"/>
        <v>756073.8</v>
      </c>
      <c r="AR89" s="6">
        <f>AW89+BB89+BG89+BL89+BQ89+BV89+CA89+CF89+CZ89+DE89+DM89+CU89+DI89+DR89+1.88</f>
        <v>225754.45</v>
      </c>
      <c r="AS89" s="6">
        <f t="shared" si="546"/>
        <v>235008.32</v>
      </c>
      <c r="AT89" s="18">
        <f>IF(AR89&lt;=0," ",IF(AQ89&lt;=0," ",IF(AR89/AQ89*100&gt;200,"СВ.200",AR89/AQ89)))</f>
        <v>0.29858784949299921</v>
      </c>
      <c r="AU89" s="18">
        <f t="shared" si="379"/>
        <v>0.96062322389266896</v>
      </c>
      <c r="AV89" s="23"/>
      <c r="AW89" s="23"/>
      <c r="AX89" s="23"/>
      <c r="AY89" s="18" t="str">
        <f t="shared" si="380"/>
        <v xml:space="preserve"> </v>
      </c>
      <c r="AZ89" s="18" t="str">
        <f t="shared" si="381"/>
        <v xml:space="preserve"> </v>
      </c>
      <c r="BA89" s="23">
        <v>287238</v>
      </c>
      <c r="BB89" s="23">
        <v>94084.28</v>
      </c>
      <c r="BC89" s="23">
        <v>68724.55</v>
      </c>
      <c r="BD89" s="18">
        <f t="shared" si="556"/>
        <v>0.32754816563268091</v>
      </c>
      <c r="BE89" s="18">
        <f t="shared" si="557"/>
        <v>1.3690053990895539</v>
      </c>
      <c r="BF89" s="23">
        <v>49436</v>
      </c>
      <c r="BG89" s="23">
        <v>9770.2900000000009</v>
      </c>
      <c r="BH89" s="23">
        <v>17832.310000000001</v>
      </c>
      <c r="BI89" s="18">
        <f t="shared" si="384"/>
        <v>0.19763512420098714</v>
      </c>
      <c r="BJ89" s="18">
        <f t="shared" si="385"/>
        <v>0.54789816910989098</v>
      </c>
      <c r="BK89" s="23"/>
      <c r="BL89" s="23"/>
      <c r="BM89" s="23"/>
      <c r="BN89" s="18" t="str">
        <f t="shared" si="536"/>
        <v xml:space="preserve"> </v>
      </c>
      <c r="BO89" s="18" t="str">
        <f t="shared" si="387"/>
        <v xml:space="preserve"> </v>
      </c>
      <c r="BP89" s="23"/>
      <c r="BQ89" s="23"/>
      <c r="BR89" s="23"/>
      <c r="BS89" s="18" t="str">
        <f t="shared" si="388"/>
        <v xml:space="preserve"> </v>
      </c>
      <c r="BT89" s="18" t="str">
        <f t="shared" si="389"/>
        <v xml:space="preserve"> </v>
      </c>
      <c r="BU89" s="23">
        <v>246399.8</v>
      </c>
      <c r="BV89" s="23">
        <v>121899.88</v>
      </c>
      <c r="BW89" s="23">
        <v>101484.96</v>
      </c>
      <c r="BX89" s="18">
        <f t="shared" si="390"/>
        <v>0.49472394052267904</v>
      </c>
      <c r="BY89" s="18">
        <f t="shared" si="391"/>
        <v>1.2011620244024337</v>
      </c>
      <c r="BZ89" s="23">
        <v>173000</v>
      </c>
      <c r="CA89" s="23"/>
      <c r="CB89" s="23">
        <v>46966.5</v>
      </c>
      <c r="CC89" s="18" t="str">
        <f t="shared" si="478"/>
        <v xml:space="preserve"> </v>
      </c>
      <c r="CD89" s="18">
        <f t="shared" si="392"/>
        <v>0</v>
      </c>
      <c r="CE89" s="17">
        <f t="shared" si="549"/>
        <v>0</v>
      </c>
      <c r="CF89" s="17">
        <f t="shared" si="550"/>
        <v>0</v>
      </c>
      <c r="CG89" s="17">
        <f t="shared" si="550"/>
        <v>0</v>
      </c>
      <c r="CH89" s="18" t="str">
        <f t="shared" si="395"/>
        <v xml:space="preserve"> </v>
      </c>
      <c r="CI89" s="18" t="str">
        <f t="shared" si="416"/>
        <v xml:space="preserve"> </v>
      </c>
      <c r="CJ89" s="23"/>
      <c r="CK89" s="23"/>
      <c r="CL89" s="23"/>
      <c r="CM89" s="18" t="str">
        <f t="shared" si="396"/>
        <v xml:space="preserve"> </v>
      </c>
      <c r="CN89" s="18" t="str">
        <f t="shared" si="417"/>
        <v xml:space="preserve"> </v>
      </c>
      <c r="CO89" s="23"/>
      <c r="CP89" s="23"/>
      <c r="CQ89" s="23"/>
      <c r="CR89" s="18" t="str">
        <f t="shared" si="397"/>
        <v xml:space="preserve"> </v>
      </c>
      <c r="CS89" s="18" t="str">
        <f t="shared" si="398"/>
        <v xml:space="preserve"> </v>
      </c>
      <c r="CT89" s="23"/>
      <c r="CU89" s="23"/>
      <c r="CV89" s="23"/>
      <c r="CW89" s="18" t="str">
        <f t="shared" si="418"/>
        <v xml:space="preserve"> </v>
      </c>
      <c r="CX89" s="18" t="str">
        <f t="shared" si="419"/>
        <v xml:space="preserve"> </v>
      </c>
      <c r="CY89" s="23"/>
      <c r="CZ89" s="23"/>
      <c r="DA89" s="23"/>
      <c r="DB89" s="18" t="str">
        <f t="shared" si="399"/>
        <v xml:space="preserve"> </v>
      </c>
      <c r="DC89" s="18" t="str">
        <f t="shared" si="400"/>
        <v xml:space="preserve"> </v>
      </c>
      <c r="DD89" s="23"/>
      <c r="DE89" s="23"/>
      <c r="DF89" s="23"/>
      <c r="DG89" s="18" t="str">
        <f t="shared" si="401"/>
        <v xml:space="preserve"> </v>
      </c>
      <c r="DH89" s="18" t="str">
        <f t="shared" si="402"/>
        <v xml:space="preserve"> </v>
      </c>
      <c r="DI89" s="59">
        <v>-1.88</v>
      </c>
      <c r="DJ89" s="23"/>
      <c r="DK89" s="18" t="str">
        <f t="shared" si="403"/>
        <v xml:space="preserve"> </v>
      </c>
      <c r="DL89" s="23"/>
      <c r="DM89" s="59"/>
      <c r="DN89" s="23"/>
      <c r="DO89" s="18" t="str">
        <f t="shared" si="404"/>
        <v xml:space="preserve"> </v>
      </c>
      <c r="DP89" s="18" t="str">
        <f t="shared" si="405"/>
        <v xml:space="preserve"> </v>
      </c>
      <c r="DQ89" s="23"/>
      <c r="DR89" s="23"/>
      <c r="DS89" s="23"/>
      <c r="DT89" s="18" t="str">
        <f t="shared" si="531"/>
        <v xml:space="preserve"> </v>
      </c>
      <c r="DU89" s="18" t="str">
        <f t="shared" ref="DU89:DU100" si="559">IF(DS89=0," ",IF(DR89/DS89*100&gt;200,"св.200",DR89/DS89))</f>
        <v xml:space="preserve"> </v>
      </c>
    </row>
    <row r="90" spans="1:125" s="38" customFormat="1" ht="32.1" customHeight="1" x14ac:dyDescent="0.25">
      <c r="A90" s="12"/>
      <c r="B90" s="4" t="s">
        <v>134</v>
      </c>
      <c r="C90" s="20">
        <f>SUM(C91:C95)</f>
        <v>50486799.899999999</v>
      </c>
      <c r="D90" s="20">
        <f t="shared" ref="D90:E90" si="560">SUM(D91:D95)</f>
        <v>22411984.999999993</v>
      </c>
      <c r="E90" s="20">
        <f t="shared" si="560"/>
        <v>21755880.990000002</v>
      </c>
      <c r="F90" s="16">
        <f t="shared" si="407"/>
        <v>0.4439177179855282</v>
      </c>
      <c r="G90" s="16">
        <f t="shared" si="362"/>
        <v>1.0301575472995814</v>
      </c>
      <c r="H90" s="15">
        <f t="shared" ref="H90:J90" si="561">SUM(H91:H95)</f>
        <v>48630013.899999999</v>
      </c>
      <c r="I90" s="29">
        <f>SUM(I91:I95)</f>
        <v>21541694.199999996</v>
      </c>
      <c r="J90" s="15">
        <f t="shared" si="561"/>
        <v>21006659.060000006</v>
      </c>
      <c r="K90" s="16">
        <f t="shared" si="364"/>
        <v>0.4429711709377076</v>
      </c>
      <c r="L90" s="16">
        <f t="shared" si="365"/>
        <v>1.0254697873884564</v>
      </c>
      <c r="M90" s="15">
        <f>SUM(M91:M95)</f>
        <v>41173600</v>
      </c>
      <c r="N90" s="15">
        <f>SUM(N91:N95)</f>
        <v>18447661.02</v>
      </c>
      <c r="O90" s="15">
        <f>SUM(O91:O95)</f>
        <v>17534724.41</v>
      </c>
      <c r="P90" s="16">
        <f t="shared" si="366"/>
        <v>0.44804585996852353</v>
      </c>
      <c r="Q90" s="16">
        <f t="shared" si="367"/>
        <v>1.0520644972030102</v>
      </c>
      <c r="R90" s="15">
        <f>SUM(R91:R95)</f>
        <v>1902303.9</v>
      </c>
      <c r="S90" s="15">
        <f>SUM(S91:S95)</f>
        <v>1030227.38</v>
      </c>
      <c r="T90" s="15">
        <f>SUM(T91:T95)</f>
        <v>856589.77</v>
      </c>
      <c r="U90" s="16">
        <f t="shared" si="368"/>
        <v>0.54156824259257419</v>
      </c>
      <c r="V90" s="16">
        <f t="shared" si="369"/>
        <v>1.2027080127281931</v>
      </c>
      <c r="W90" s="15">
        <f>SUM(W91:W95)</f>
        <v>125800</v>
      </c>
      <c r="X90" s="15">
        <f>SUM(X91:X95)</f>
        <v>67019.17</v>
      </c>
      <c r="Y90" s="15">
        <f>SUM(Y91:Y95)</f>
        <v>835610.1100000001</v>
      </c>
      <c r="Z90" s="16">
        <f t="shared" si="370"/>
        <v>0.532743799682035</v>
      </c>
      <c r="AA90" s="16">
        <f t="shared" si="371"/>
        <v>8.0203876422701478E-2</v>
      </c>
      <c r="AB90" s="15">
        <f>SUM(AB91:AB95)</f>
        <v>1228310</v>
      </c>
      <c r="AC90" s="15">
        <f>SUM(AC91:AC95)</f>
        <v>404060.29000000004</v>
      </c>
      <c r="AD90" s="15">
        <f>SUM(AD91:AD95)</f>
        <v>280611.83999999997</v>
      </c>
      <c r="AE90" s="16">
        <f t="shared" si="372"/>
        <v>0.32895628139476196</v>
      </c>
      <c r="AF90" s="16">
        <f t="shared" si="373"/>
        <v>1.4399260202277997</v>
      </c>
      <c r="AG90" s="15">
        <f>SUM(AG91:AG95)</f>
        <v>4200000</v>
      </c>
      <c r="AH90" s="15">
        <f>SUM(AH91:AH95)</f>
        <v>1592726.34</v>
      </c>
      <c r="AI90" s="15">
        <f>SUM(AI91:AI95)</f>
        <v>1499122.9300000002</v>
      </c>
      <c r="AJ90" s="16">
        <f t="shared" si="374"/>
        <v>0.37922055714285718</v>
      </c>
      <c r="AK90" s="16">
        <f>IF(AI90=0," ",IF(AH90/AI90*100&gt;200,"св.200",AH90/AI90))</f>
        <v>1.0624387821217569</v>
      </c>
      <c r="AL90" s="15">
        <f>SUM(AL91:AL95)</f>
        <v>0</v>
      </c>
      <c r="AM90" s="15">
        <f>SUM(AM91:AM95)</f>
        <v>0</v>
      </c>
      <c r="AN90" s="15">
        <f>SUM(AN91:AN95)</f>
        <v>0</v>
      </c>
      <c r="AO90" s="16" t="str">
        <f t="shared" si="558"/>
        <v xml:space="preserve"> </v>
      </c>
      <c r="AP90" s="16" t="str">
        <f t="shared" si="376"/>
        <v xml:space="preserve"> </v>
      </c>
      <c r="AQ90" s="15">
        <f>SUM(AQ91:AQ95)</f>
        <v>1856786</v>
      </c>
      <c r="AR90" s="15">
        <f t="shared" ref="AR90:AS90" si="562">SUM(AR91:AR95)</f>
        <v>870290.79999999993</v>
      </c>
      <c r="AS90" s="15">
        <f t="shared" si="562"/>
        <v>749221.92999999993</v>
      </c>
      <c r="AT90" s="16">
        <f t="shared" si="378"/>
        <v>0.46870818715780921</v>
      </c>
      <c r="AU90" s="16">
        <f t="shared" si="379"/>
        <v>1.1615928006805674</v>
      </c>
      <c r="AV90" s="15">
        <f>SUM(AV91:AV95)</f>
        <v>455000</v>
      </c>
      <c r="AW90" s="15">
        <f>SUM(AW91:AW95)</f>
        <v>78890.720000000001</v>
      </c>
      <c r="AX90" s="15">
        <f>SUM(AX91:AX95)</f>
        <v>98304.37</v>
      </c>
      <c r="AY90" s="16">
        <f t="shared" si="380"/>
        <v>0.1733861978021978</v>
      </c>
      <c r="AZ90" s="16">
        <f t="shared" si="381"/>
        <v>0.80251488311252084</v>
      </c>
      <c r="BA90" s="15">
        <f>SUM(BA91:BA95)</f>
        <v>300265</v>
      </c>
      <c r="BB90" s="15">
        <f>SUM(BB91:BB95)</f>
        <v>49210.729999999996</v>
      </c>
      <c r="BC90" s="15">
        <f>SUM(BC91:BC95)</f>
        <v>550</v>
      </c>
      <c r="BD90" s="16">
        <f t="shared" si="382"/>
        <v>0.16389099628661347</v>
      </c>
      <c r="BE90" s="16" t="str">
        <f t="shared" si="383"/>
        <v>св.200</v>
      </c>
      <c r="BF90" s="15">
        <f>SUM(BF91:BF95)</f>
        <v>225830</v>
      </c>
      <c r="BG90" s="15">
        <f>SUM(BG91:BG95)</f>
        <v>70708.5</v>
      </c>
      <c r="BH90" s="15">
        <f>SUM(BH91:BH95)</f>
        <v>16824</v>
      </c>
      <c r="BI90" s="16">
        <f t="shared" si="384"/>
        <v>0.31310499047956425</v>
      </c>
      <c r="BJ90" s="16" t="str">
        <f t="shared" si="385"/>
        <v>св.200</v>
      </c>
      <c r="BK90" s="15">
        <f>SUM(BK91:BK95)</f>
        <v>172000</v>
      </c>
      <c r="BL90" s="15">
        <f>SUM(BL91:BL95)</f>
        <v>57051.6</v>
      </c>
      <c r="BM90" s="15">
        <f>SUM(BM91:BM95)</f>
        <v>57051.6</v>
      </c>
      <c r="BN90" s="16">
        <f t="shared" si="536"/>
        <v>0.3316953488372093</v>
      </c>
      <c r="BO90" s="16">
        <f>IF(BL90=0," ",IF(BL90/BM90*100&gt;200,"св.200",BL90/BM90))</f>
        <v>1</v>
      </c>
      <c r="BP90" s="15">
        <f>SUM(BP91:BP95)</f>
        <v>150000</v>
      </c>
      <c r="BQ90" s="15">
        <f>SUM(BQ91:BQ95)</f>
        <v>5779.16</v>
      </c>
      <c r="BR90" s="15">
        <f>SUM(BR91:BR95)</f>
        <v>100000</v>
      </c>
      <c r="BS90" s="16">
        <f t="shared" si="388"/>
        <v>3.8527733333333335E-2</v>
      </c>
      <c r="BT90" s="16">
        <f>IF(BQ90=0," ",IF(BQ90/BR90*100&gt;200,"св.200",BQ90/BR90))</f>
        <v>5.7791599999999999E-2</v>
      </c>
      <c r="BU90" s="15">
        <f>SUM(BU91:BU95)</f>
        <v>110000</v>
      </c>
      <c r="BV90" s="15">
        <f>SUM(BV91:BV95)</f>
        <v>20915.75</v>
      </c>
      <c r="BW90" s="15">
        <f>SUM(BW91:BW95)</f>
        <v>23339.339999999997</v>
      </c>
      <c r="BX90" s="16">
        <f t="shared" ref="BX90:BX117" si="563">IF(BV90&lt;=0," ",IF(BU90&lt;=0," ",IF(BV90/BU90*100&gt;200,"СВ.200",BV90/BU90)))</f>
        <v>0.19014318181818182</v>
      </c>
      <c r="BY90" s="16">
        <f t="shared" si="391"/>
        <v>0.89615858888897471</v>
      </c>
      <c r="BZ90" s="15">
        <f>SUM(BZ91:BZ95)</f>
        <v>0</v>
      </c>
      <c r="CA90" s="15">
        <f>SUM(CA91:CA95)</f>
        <v>0</v>
      </c>
      <c r="CB90" s="15">
        <f>SUM(CB91:CB95)</f>
        <v>177218</v>
      </c>
      <c r="CC90" s="16" t="str">
        <f t="shared" si="478"/>
        <v xml:space="preserve"> </v>
      </c>
      <c r="CD90" s="16">
        <f t="shared" si="392"/>
        <v>0</v>
      </c>
      <c r="CE90" s="20">
        <f>SUM(CE91:CE95)</f>
        <v>85000</v>
      </c>
      <c r="CF90" s="20">
        <f t="shared" ref="CF90" si="564">SUM(CF91:CF95)</f>
        <v>80964.209999999992</v>
      </c>
      <c r="CG90" s="20">
        <f t="shared" ref="CG90" si="565">SUM(CG91:CG95)</f>
        <v>264334.62</v>
      </c>
      <c r="CH90" s="16">
        <f t="shared" si="395"/>
        <v>0.95252011764705868</v>
      </c>
      <c r="CI90" s="16">
        <f t="shared" si="416"/>
        <v>0.30629438550273891</v>
      </c>
      <c r="CJ90" s="15">
        <f>SUM(CJ91:CJ95)</f>
        <v>25000</v>
      </c>
      <c r="CK90" s="15">
        <f>SUM(CK91:CK95)</f>
        <v>18857.93</v>
      </c>
      <c r="CL90" s="15">
        <f>SUM(CL91:CL95)</f>
        <v>228834.62</v>
      </c>
      <c r="CM90" s="16">
        <f t="shared" si="396"/>
        <v>0.75431720000000002</v>
      </c>
      <c r="CN90" s="16">
        <f>IF(CK90=0," ",IF(CK90/CL90*100&gt;200,"св.200",CK90/CL90))</f>
        <v>8.2408553391090919E-2</v>
      </c>
      <c r="CO90" s="15">
        <f>SUM(CO91:CO95)</f>
        <v>60000</v>
      </c>
      <c r="CP90" s="15">
        <f>SUM(CP91:CP95)</f>
        <v>62106.28</v>
      </c>
      <c r="CQ90" s="15">
        <f>SUM(CQ91:CQ95)</f>
        <v>35500</v>
      </c>
      <c r="CR90" s="16">
        <f t="shared" si="397"/>
        <v>1.0351046666666666</v>
      </c>
      <c r="CS90" s="16">
        <f t="shared" si="398"/>
        <v>1.7494726760563379</v>
      </c>
      <c r="CT90" s="15">
        <f>SUM(CT91:CT95)</f>
        <v>0</v>
      </c>
      <c r="CU90" s="15">
        <f>SUM(CU91:CU95)</f>
        <v>0</v>
      </c>
      <c r="CV90" s="15">
        <f>SUM(CV91:CV95)</f>
        <v>0</v>
      </c>
      <c r="CW90" s="30" t="str">
        <f t="shared" si="418"/>
        <v xml:space="preserve"> </v>
      </c>
      <c r="CX90" s="30" t="str">
        <f t="shared" si="419"/>
        <v xml:space="preserve"> </v>
      </c>
      <c r="CY90" s="15">
        <f>SUM(CY91:CY95)</f>
        <v>0</v>
      </c>
      <c r="CZ90" s="15">
        <f>SUM(CZ91:CZ95)</f>
        <v>0</v>
      </c>
      <c r="DA90" s="15">
        <f>SUM(DA91:DA95)</f>
        <v>0</v>
      </c>
      <c r="DB90" s="16" t="str">
        <f t="shared" si="399"/>
        <v xml:space="preserve"> </v>
      </c>
      <c r="DC90" s="16" t="str">
        <f t="shared" si="400"/>
        <v xml:space="preserve"> </v>
      </c>
      <c r="DD90" s="15">
        <f>SUM(DD91:DD95)</f>
        <v>17150</v>
      </c>
      <c r="DE90" s="15">
        <f>SUM(DE91:DE95)</f>
        <v>17150</v>
      </c>
      <c r="DF90" s="15">
        <f>SUM(DF91:DF95)</f>
        <v>0</v>
      </c>
      <c r="DG90" s="16">
        <f t="shared" si="401"/>
        <v>1</v>
      </c>
      <c r="DH90" s="16" t="str">
        <f t="shared" si="402"/>
        <v xml:space="preserve"> </v>
      </c>
      <c r="DI90" s="15">
        <f>SUM(DI91:DI95)</f>
        <v>11220.33</v>
      </c>
      <c r="DJ90" s="15">
        <f>SUM(DJ91:DJ95)</f>
        <v>0</v>
      </c>
      <c r="DK90" s="16" t="str">
        <f t="shared" si="403"/>
        <v xml:space="preserve"> </v>
      </c>
      <c r="DL90" s="15">
        <f>SUM(DL91:DL95)</f>
        <v>0</v>
      </c>
      <c r="DM90" s="15">
        <f>SUM(DM91:DM95)</f>
        <v>409399.8</v>
      </c>
      <c r="DN90" s="15">
        <f>SUM(DN91:DN95)</f>
        <v>11600</v>
      </c>
      <c r="DO90" s="16" t="str">
        <f t="shared" si="404"/>
        <v xml:space="preserve"> </v>
      </c>
      <c r="DP90" s="16" t="str">
        <f t="shared" si="405"/>
        <v>св.200</v>
      </c>
      <c r="DQ90" s="15">
        <f>SUM(DQ91:DQ95)</f>
        <v>341541</v>
      </c>
      <c r="DR90" s="15">
        <f>SUM(DR91:DR95)</f>
        <v>69000</v>
      </c>
      <c r="DS90" s="15">
        <f>SUM(DS91:DS95)</f>
        <v>0</v>
      </c>
      <c r="DT90" s="16">
        <f t="shared" si="531"/>
        <v>0.20202552548595923</v>
      </c>
      <c r="DU90" s="16" t="str">
        <f t="shared" si="559"/>
        <v xml:space="preserve"> </v>
      </c>
    </row>
    <row r="91" spans="1:125" s="39" customFormat="1" ht="15.75" customHeight="1" outlineLevel="1" x14ac:dyDescent="0.25">
      <c r="A91" s="11">
        <v>72</v>
      </c>
      <c r="B91" s="5" t="s">
        <v>64</v>
      </c>
      <c r="C91" s="17">
        <f>H91+AQ91</f>
        <v>46688603.899999999</v>
      </c>
      <c r="D91" s="17">
        <f t="shared" ref="D91:E95" si="566">I91+AR91</f>
        <v>20885866.789999995</v>
      </c>
      <c r="E91" s="17">
        <f t="shared" si="566"/>
        <v>19852976.080000002</v>
      </c>
      <c r="F91" s="18">
        <f t="shared" si="407"/>
        <v>0.44734399929229829</v>
      </c>
      <c r="G91" s="18">
        <f t="shared" si="362"/>
        <v>1.0520269961459598</v>
      </c>
      <c r="H91" s="10">
        <f t="shared" ref="H91:J95" si="567">W91++AG91+M91+AB91+AL91+R91</f>
        <v>45818103.899999999</v>
      </c>
      <c r="I91" s="14">
        <f t="shared" si="567"/>
        <v>20372560.389999997</v>
      </c>
      <c r="J91" s="10">
        <f t="shared" si="567"/>
        <v>19368785.490000002</v>
      </c>
      <c r="K91" s="18">
        <f t="shared" si="364"/>
        <v>0.44463997101372843</v>
      </c>
      <c r="L91" s="18">
        <f t="shared" si="365"/>
        <v>1.0518243593806249</v>
      </c>
      <c r="M91" s="23">
        <v>40325800</v>
      </c>
      <c r="N91" s="23">
        <v>18029340.079999998</v>
      </c>
      <c r="O91" s="23">
        <v>17137490.940000001</v>
      </c>
      <c r="P91" s="18">
        <f t="shared" si="366"/>
        <v>0.44709193816365694</v>
      </c>
      <c r="Q91" s="18">
        <f t="shared" si="367"/>
        <v>1.0520408234275627</v>
      </c>
      <c r="R91" s="23">
        <v>1902303.9</v>
      </c>
      <c r="S91" s="23">
        <v>1030227.38</v>
      </c>
      <c r="T91" s="23">
        <v>856589.77</v>
      </c>
      <c r="U91" s="18">
        <f t="shared" si="368"/>
        <v>0.54156824259257419</v>
      </c>
      <c r="V91" s="18">
        <f t="shared" si="369"/>
        <v>1.2027080127281931</v>
      </c>
      <c r="W91" s="23"/>
      <c r="X91" s="23">
        <v>556</v>
      </c>
      <c r="Y91" s="23">
        <v>628.5</v>
      </c>
      <c r="Z91" s="18" t="str">
        <f t="shared" ref="Z91:Z92" si="568">IF(X91&lt;=0," ",IF(W91&lt;=0," ",IF(X91/W91*100&gt;200,"СВ.200",X91/W91)))</f>
        <v xml:space="preserve"> </v>
      </c>
      <c r="AA91" s="18">
        <f t="shared" ref="AA91:AA92" si="569">IF(Y91=0," ",IF(X91/Y91*100&gt;200,"св.200",X91/Y91))</f>
        <v>0.88464598249801119</v>
      </c>
      <c r="AB91" s="23">
        <v>920000</v>
      </c>
      <c r="AC91" s="23">
        <v>128123.6</v>
      </c>
      <c r="AD91" s="23">
        <v>240179.02</v>
      </c>
      <c r="AE91" s="18">
        <f t="shared" si="372"/>
        <v>0.13926478260869565</v>
      </c>
      <c r="AF91" s="18">
        <f>IF(AC91&lt;=0," ",IF(AC91/AD91*100&gt;200,"св.200",AC91/AD91))</f>
        <v>0.53345042377140195</v>
      </c>
      <c r="AG91" s="23">
        <v>2670000</v>
      </c>
      <c r="AH91" s="23">
        <v>1184313.33</v>
      </c>
      <c r="AI91" s="23">
        <v>1133897.26</v>
      </c>
      <c r="AJ91" s="18">
        <f>IF(AH91&lt;=0," ",IF(AG91&lt;=0," ",IF(AH91/AG91*100&gt;200,"СВ.200",AH91/AG91)))</f>
        <v>0.44356304494382026</v>
      </c>
      <c r="AK91" s="18">
        <f t="shared" si="375"/>
        <v>1.0444626438201288</v>
      </c>
      <c r="AL91" s="23"/>
      <c r="AM91" s="23"/>
      <c r="AN91" s="23"/>
      <c r="AO91" s="18" t="str">
        <f t="shared" si="558"/>
        <v xml:space="preserve"> </v>
      </c>
      <c r="AP91" s="18" t="str">
        <f>IF(AN91=0," ",IF(AM91/AN91*100&gt;200,"св.200",AM91/AN91))</f>
        <v xml:space="preserve"> </v>
      </c>
      <c r="AQ91" s="6">
        <f t="shared" ref="AQ91:AQ95" si="570">AV91+BA91+BF91+BK91+BP91+BU91+BZ91+CE91+CY91+DD91+DL91+CT91+DQ91</f>
        <v>870500</v>
      </c>
      <c r="AR91" s="6">
        <f t="shared" ref="AR91:AR95" si="571">AW91+BB91+BG91+BL91+BQ91+BV91+CA91+CF91+CZ91+DE91+DM91+CU91+DI91+DR91</f>
        <v>513306.39999999997</v>
      </c>
      <c r="AS91" s="6">
        <f t="shared" ref="AS91:AS95" si="572">AX91+BC91+BH91+BM91+BR91+BW91+CB91+CG91+DA91+DF91+DN91+CV91+DJ91+DS91</f>
        <v>484190.58999999997</v>
      </c>
      <c r="AT91" s="18">
        <f t="shared" si="378"/>
        <v>0.58966846639862147</v>
      </c>
      <c r="AU91" s="18">
        <f t="shared" si="379"/>
        <v>1.0601329530175296</v>
      </c>
      <c r="AV91" s="23">
        <v>455000</v>
      </c>
      <c r="AW91" s="23">
        <v>78890.720000000001</v>
      </c>
      <c r="AX91" s="23">
        <v>98304.37</v>
      </c>
      <c r="AY91" s="18">
        <f t="shared" si="380"/>
        <v>0.1733861978021978</v>
      </c>
      <c r="AZ91" s="18">
        <f t="shared" si="381"/>
        <v>0.80251488311252084</v>
      </c>
      <c r="BA91" s="23"/>
      <c r="BB91" s="23"/>
      <c r="BC91" s="23"/>
      <c r="BD91" s="18" t="str">
        <f t="shared" si="382"/>
        <v xml:space="preserve"> </v>
      </c>
      <c r="BE91" s="18" t="str">
        <f t="shared" si="383"/>
        <v xml:space="preserve"> </v>
      </c>
      <c r="BF91" s="23"/>
      <c r="BG91" s="23"/>
      <c r="BH91" s="23"/>
      <c r="BI91" s="18" t="str">
        <f t="shared" si="384"/>
        <v xml:space="preserve"> </v>
      </c>
      <c r="BJ91" s="18" t="str">
        <f>IF(BG91=0," ",IF(BG91/BH91*100&gt;200,"св.200",BG91/BH91))</f>
        <v xml:space="preserve"> </v>
      </c>
      <c r="BK91" s="23">
        <v>172000</v>
      </c>
      <c r="BL91" s="23">
        <v>57051.6</v>
      </c>
      <c r="BM91" s="23">
        <v>57051.6</v>
      </c>
      <c r="BN91" s="18">
        <f t="shared" si="536"/>
        <v>0.3316953488372093</v>
      </c>
      <c r="BO91" s="18">
        <f>IF(BL91=0," ",IF(BL91/BM91*100&gt;200,"св.200",BL91/BM91))</f>
        <v>1</v>
      </c>
      <c r="BP91" s="23">
        <v>150000</v>
      </c>
      <c r="BQ91" s="23">
        <v>5779.16</v>
      </c>
      <c r="BR91" s="23">
        <v>100000</v>
      </c>
      <c r="BS91" s="18">
        <f t="shared" si="388"/>
        <v>3.8527733333333335E-2</v>
      </c>
      <c r="BT91" s="18">
        <f>IF(BQ91=0," ",IF(BQ91/BR91*100&gt;200,"св.200",BQ91/BR91))</f>
        <v>5.7791599999999999E-2</v>
      </c>
      <c r="BU91" s="23"/>
      <c r="BV91" s="23"/>
      <c r="BW91" s="23"/>
      <c r="BX91" s="18" t="str">
        <f t="shared" si="563"/>
        <v xml:space="preserve"> </v>
      </c>
      <c r="BY91" s="18" t="str">
        <f t="shared" si="391"/>
        <v xml:space="preserve"> </v>
      </c>
      <c r="BZ91" s="23"/>
      <c r="CA91" s="23"/>
      <c r="CB91" s="23"/>
      <c r="CC91" s="18" t="str">
        <f t="shared" si="478"/>
        <v xml:space="preserve"> </v>
      </c>
      <c r="CD91" s="18" t="str">
        <f>IF(CA91=0," ",IF(CA91/CB91*100&gt;200,"св.200",CA91/CB91))</f>
        <v xml:space="preserve"> </v>
      </c>
      <c r="CE91" s="17">
        <f t="shared" ref="CE91:CE95" si="573">CJ91+CO91</f>
        <v>25000</v>
      </c>
      <c r="CF91" s="17">
        <f t="shared" ref="CF91:CG95" si="574">CK91+CP91</f>
        <v>18857.93</v>
      </c>
      <c r="CG91" s="17">
        <f t="shared" si="574"/>
        <v>228834.62</v>
      </c>
      <c r="CH91" s="24">
        <f t="shared" si="395"/>
        <v>0.75431720000000002</v>
      </c>
      <c r="CI91" s="18">
        <f t="shared" ref="CI91:CI94" si="575">IF(CF91=0," ",IF(CF91/CG91*100&gt;200,"св.200",CF91/CG91))</f>
        <v>8.2408553391090919E-2</v>
      </c>
      <c r="CJ91" s="23">
        <v>25000</v>
      </c>
      <c r="CK91" s="23">
        <v>18857.93</v>
      </c>
      <c r="CL91" s="23">
        <v>228834.62</v>
      </c>
      <c r="CM91" s="18">
        <f t="shared" si="396"/>
        <v>0.75431720000000002</v>
      </c>
      <c r="CN91" s="18">
        <f>IF(CK91=0," ",IF(CK91/CL91*100&gt;200,"св.200",CK91/CL91))</f>
        <v>8.2408553391090919E-2</v>
      </c>
      <c r="CO91" s="23"/>
      <c r="CP91" s="23"/>
      <c r="CQ91" s="23"/>
      <c r="CR91" s="18" t="str">
        <f t="shared" si="397"/>
        <v xml:space="preserve"> </v>
      </c>
      <c r="CS91" s="18" t="str">
        <f t="shared" si="398"/>
        <v xml:space="preserve"> </v>
      </c>
      <c r="CT91" s="23"/>
      <c r="CU91" s="23"/>
      <c r="CV91" s="23"/>
      <c r="CW91" s="18" t="str">
        <f t="shared" si="418"/>
        <v xml:space="preserve"> </v>
      </c>
      <c r="CX91" s="18" t="str">
        <f t="shared" si="419"/>
        <v xml:space="preserve"> </v>
      </c>
      <c r="CY91" s="23"/>
      <c r="CZ91" s="23"/>
      <c r="DA91" s="23"/>
      <c r="DB91" s="18" t="str">
        <f t="shared" si="399"/>
        <v xml:space="preserve"> </v>
      </c>
      <c r="DC91" s="18" t="str">
        <f t="shared" si="400"/>
        <v xml:space="preserve"> </v>
      </c>
      <c r="DD91" s="23"/>
      <c r="DE91" s="23"/>
      <c r="DF91" s="23"/>
      <c r="DG91" s="18" t="str">
        <f t="shared" si="401"/>
        <v xml:space="preserve"> </v>
      </c>
      <c r="DH91" s="18" t="str">
        <f t="shared" si="402"/>
        <v xml:space="preserve"> </v>
      </c>
      <c r="DI91" s="23">
        <v>11220.33</v>
      </c>
      <c r="DJ91" s="23"/>
      <c r="DK91" s="18" t="str">
        <f t="shared" si="403"/>
        <v xml:space="preserve"> </v>
      </c>
      <c r="DL91" s="23"/>
      <c r="DM91" s="23">
        <v>272506.65999999997</v>
      </c>
      <c r="DN91" s="23"/>
      <c r="DO91" s="18" t="str">
        <f t="shared" si="404"/>
        <v xml:space="preserve"> </v>
      </c>
      <c r="DP91" s="18" t="str">
        <f t="shared" si="405"/>
        <v xml:space="preserve"> </v>
      </c>
      <c r="DQ91" s="23">
        <v>68500</v>
      </c>
      <c r="DR91" s="23">
        <v>69000</v>
      </c>
      <c r="DS91" s="23"/>
      <c r="DT91" s="18">
        <f t="shared" si="531"/>
        <v>1.0072992700729928</v>
      </c>
      <c r="DU91" s="18" t="str">
        <f t="shared" si="559"/>
        <v xml:space="preserve"> </v>
      </c>
    </row>
    <row r="92" spans="1:125" s="39" customFormat="1" ht="15.75" customHeight="1" outlineLevel="1" x14ac:dyDescent="0.25">
      <c r="A92" s="11">
        <f>A91+1</f>
        <v>73</v>
      </c>
      <c r="B92" s="5" t="s">
        <v>97</v>
      </c>
      <c r="C92" s="17">
        <f>H92+AQ92</f>
        <v>342800</v>
      </c>
      <c r="D92" s="17">
        <f t="shared" si="566"/>
        <v>284125.98</v>
      </c>
      <c r="E92" s="17">
        <f t="shared" si="566"/>
        <v>177035.06</v>
      </c>
      <c r="F92" s="18">
        <f t="shared" si="407"/>
        <v>0.82883891481913652</v>
      </c>
      <c r="G92" s="18">
        <f t="shared" si="362"/>
        <v>1.6049136255835426</v>
      </c>
      <c r="H92" s="10">
        <f t="shared" si="567"/>
        <v>333800</v>
      </c>
      <c r="I92" s="14">
        <f t="shared" si="567"/>
        <v>140738.28</v>
      </c>
      <c r="J92" s="10">
        <f t="shared" si="567"/>
        <v>137677.44</v>
      </c>
      <c r="K92" s="18">
        <f t="shared" si="364"/>
        <v>0.42162456560814859</v>
      </c>
      <c r="L92" s="18">
        <f t="shared" si="365"/>
        <v>1.0222319648012048</v>
      </c>
      <c r="M92" s="23">
        <v>130800</v>
      </c>
      <c r="N92" s="23">
        <v>49371.3</v>
      </c>
      <c r="O92" s="23">
        <v>57577.17</v>
      </c>
      <c r="P92" s="18">
        <f t="shared" si="366"/>
        <v>0.37745642201834867</v>
      </c>
      <c r="Q92" s="18">
        <f t="shared" si="367"/>
        <v>0.85748049096542955</v>
      </c>
      <c r="R92" s="23"/>
      <c r="S92" s="23"/>
      <c r="T92" s="23"/>
      <c r="U92" s="18" t="str">
        <f t="shared" si="368"/>
        <v xml:space="preserve"> </v>
      </c>
      <c r="V92" s="18" t="str">
        <f t="shared" ref="V92:V95" si="576">IF(S92=0," ",IF(S92/T92*100&gt;200,"св.200",S92/T92))</f>
        <v xml:space="preserve"> </v>
      </c>
      <c r="W92" s="23"/>
      <c r="X92" s="23"/>
      <c r="Y92" s="23"/>
      <c r="Z92" s="18" t="str">
        <f t="shared" si="568"/>
        <v xml:space="preserve"> </v>
      </c>
      <c r="AA92" s="18" t="str">
        <f t="shared" si="569"/>
        <v xml:space="preserve"> </v>
      </c>
      <c r="AB92" s="23">
        <v>28000</v>
      </c>
      <c r="AC92" s="23">
        <v>12006.21</v>
      </c>
      <c r="AD92" s="23">
        <v>14044.31</v>
      </c>
      <c r="AE92" s="18">
        <f t="shared" si="372"/>
        <v>0.42879321428571426</v>
      </c>
      <c r="AF92" s="18">
        <f t="shared" ref="AF92" si="577">IF(AD92&lt;=0," ",IF(AC92/AD92*100&gt;200,"св.200",AC92/AD92))</f>
        <v>0.85488073105763118</v>
      </c>
      <c r="AG92" s="23">
        <v>175000</v>
      </c>
      <c r="AH92" s="23">
        <v>79360.77</v>
      </c>
      <c r="AI92" s="23">
        <v>66055.960000000006</v>
      </c>
      <c r="AJ92" s="18">
        <f t="shared" si="374"/>
        <v>0.45349011428571429</v>
      </c>
      <c r="AK92" s="18">
        <f t="shared" si="375"/>
        <v>1.2014172528867948</v>
      </c>
      <c r="AL92" s="23"/>
      <c r="AM92" s="23"/>
      <c r="AN92" s="23"/>
      <c r="AO92" s="18" t="str">
        <f t="shared" si="558"/>
        <v xml:space="preserve"> </v>
      </c>
      <c r="AP92" s="18" t="str">
        <f>IF(AN92=0," ",IF(AM92/AN92*100&gt;200,"св.200",AM92/AN92))</f>
        <v xml:space="preserve"> </v>
      </c>
      <c r="AQ92" s="6">
        <f t="shared" si="570"/>
        <v>9000</v>
      </c>
      <c r="AR92" s="6">
        <f t="shared" si="571"/>
        <v>143387.70000000001</v>
      </c>
      <c r="AS92" s="6">
        <f t="shared" si="572"/>
        <v>39357.620000000003</v>
      </c>
      <c r="AT92" s="18" t="str">
        <f t="shared" si="378"/>
        <v>СВ.200</v>
      </c>
      <c r="AU92" s="18" t="str">
        <f t="shared" si="379"/>
        <v>св.200</v>
      </c>
      <c r="AV92" s="23"/>
      <c r="AW92" s="23"/>
      <c r="AX92" s="23"/>
      <c r="AY92" s="18" t="str">
        <f t="shared" si="380"/>
        <v xml:space="preserve"> </v>
      </c>
      <c r="AZ92" s="18" t="str">
        <f t="shared" si="381"/>
        <v xml:space="preserve"> </v>
      </c>
      <c r="BA92" s="23"/>
      <c r="BB92" s="23"/>
      <c r="BC92" s="23"/>
      <c r="BD92" s="18" t="str">
        <f t="shared" si="382"/>
        <v xml:space="preserve"> </v>
      </c>
      <c r="BE92" s="18" t="str">
        <f t="shared" si="383"/>
        <v xml:space="preserve"> </v>
      </c>
      <c r="BF92" s="23"/>
      <c r="BG92" s="23"/>
      <c r="BH92" s="23"/>
      <c r="BI92" s="18" t="str">
        <f t="shared" si="384"/>
        <v xml:space="preserve"> </v>
      </c>
      <c r="BJ92" s="18" t="str">
        <f t="shared" si="385"/>
        <v xml:space="preserve"> </v>
      </c>
      <c r="BK92" s="23"/>
      <c r="BL92" s="23"/>
      <c r="BM92" s="23"/>
      <c r="BN92" s="18" t="str">
        <f t="shared" si="536"/>
        <v xml:space="preserve"> </v>
      </c>
      <c r="BO92" s="18" t="str">
        <f t="shared" si="387"/>
        <v xml:space="preserve"> </v>
      </c>
      <c r="BP92" s="23"/>
      <c r="BQ92" s="23"/>
      <c r="BR92" s="23"/>
      <c r="BS92" s="18" t="str">
        <f t="shared" si="388"/>
        <v xml:space="preserve"> </v>
      </c>
      <c r="BT92" s="18" t="str">
        <f t="shared" si="389"/>
        <v xml:space="preserve"> </v>
      </c>
      <c r="BU92" s="23">
        <v>9000</v>
      </c>
      <c r="BV92" s="23">
        <v>6494.56</v>
      </c>
      <c r="BW92" s="23">
        <v>3857.62</v>
      </c>
      <c r="BX92" s="18">
        <f t="shared" si="563"/>
        <v>0.7216177777777778</v>
      </c>
      <c r="BY92" s="18">
        <f t="shared" si="391"/>
        <v>1.6835665513969755</v>
      </c>
      <c r="BZ92" s="23"/>
      <c r="CA92" s="23"/>
      <c r="CB92" s="23"/>
      <c r="CC92" s="18" t="str">
        <f t="shared" si="478"/>
        <v xml:space="preserve"> </v>
      </c>
      <c r="CD92" s="18" t="str">
        <f t="shared" si="392"/>
        <v xml:space="preserve"> </v>
      </c>
      <c r="CE92" s="17">
        <f t="shared" si="573"/>
        <v>0</v>
      </c>
      <c r="CF92" s="17">
        <f t="shared" si="574"/>
        <v>0</v>
      </c>
      <c r="CG92" s="17">
        <f t="shared" si="574"/>
        <v>35500</v>
      </c>
      <c r="CH92" s="24" t="str">
        <f t="shared" si="395"/>
        <v xml:space="preserve"> </v>
      </c>
      <c r="CI92" s="18" t="str">
        <f t="shared" si="575"/>
        <v xml:space="preserve"> </v>
      </c>
      <c r="CJ92" s="23"/>
      <c r="CK92" s="23"/>
      <c r="CL92" s="23"/>
      <c r="CM92" s="18" t="str">
        <f t="shared" si="396"/>
        <v xml:space="preserve"> </v>
      </c>
      <c r="CN92" s="18" t="str">
        <f t="shared" si="417"/>
        <v xml:space="preserve"> </v>
      </c>
      <c r="CO92" s="23"/>
      <c r="CP92" s="23"/>
      <c r="CQ92" s="23">
        <v>35500</v>
      </c>
      <c r="CR92" s="18" t="str">
        <f>IF(CP92&lt;=0," ",IF(CO92&lt;=0," ",IF(CP92/CO92*100&gt;200,"СВ.200",CP92/CO92)))</f>
        <v xml:space="preserve"> </v>
      </c>
      <c r="CS92" s="18">
        <f>IF(CQ92=0," ",IF(CP92/CQ92*100&gt;200,"св.200",CP92/CQ92))</f>
        <v>0</v>
      </c>
      <c r="CT92" s="23"/>
      <c r="CU92" s="23"/>
      <c r="CV92" s="23"/>
      <c r="CW92" s="18" t="str">
        <f t="shared" si="418"/>
        <v xml:space="preserve"> </v>
      </c>
      <c r="CX92" s="18" t="str">
        <f t="shared" si="419"/>
        <v xml:space="preserve"> </v>
      </c>
      <c r="CY92" s="23"/>
      <c r="CZ92" s="23"/>
      <c r="DA92" s="23"/>
      <c r="DB92" s="18" t="str">
        <f t="shared" si="399"/>
        <v xml:space="preserve"> </v>
      </c>
      <c r="DC92" s="18" t="str">
        <f t="shared" si="400"/>
        <v xml:space="preserve"> </v>
      </c>
      <c r="DD92" s="23"/>
      <c r="DE92" s="23"/>
      <c r="DF92" s="23"/>
      <c r="DG92" s="18" t="str">
        <f t="shared" si="401"/>
        <v xml:space="preserve"> </v>
      </c>
      <c r="DH92" s="18" t="str">
        <f t="shared" si="402"/>
        <v xml:space="preserve"> </v>
      </c>
      <c r="DI92" s="23"/>
      <c r="DJ92" s="23"/>
      <c r="DK92" s="18" t="str">
        <f t="shared" si="403"/>
        <v xml:space="preserve"> </v>
      </c>
      <c r="DL92" s="23"/>
      <c r="DM92" s="23">
        <v>136893.14000000001</v>
      </c>
      <c r="DN92" s="23"/>
      <c r="DO92" s="18" t="str">
        <f t="shared" si="404"/>
        <v xml:space="preserve"> </v>
      </c>
      <c r="DP92" s="18" t="str">
        <f t="shared" si="405"/>
        <v xml:space="preserve"> </v>
      </c>
      <c r="DQ92" s="23"/>
      <c r="DR92" s="23"/>
      <c r="DS92" s="23"/>
      <c r="DT92" s="18" t="str">
        <f t="shared" si="531"/>
        <v xml:space="preserve"> </v>
      </c>
      <c r="DU92" s="18" t="str">
        <f t="shared" si="559"/>
        <v xml:space="preserve"> </v>
      </c>
    </row>
    <row r="93" spans="1:125" s="39" customFormat="1" ht="16.5" customHeight="1" outlineLevel="1" x14ac:dyDescent="0.25">
      <c r="A93" s="11">
        <f t="shared" ref="A93:A95" si="578">A92+1</f>
        <v>74</v>
      </c>
      <c r="B93" s="5" t="s">
        <v>105</v>
      </c>
      <c r="C93" s="17">
        <f>H93+AQ93</f>
        <v>1125630</v>
      </c>
      <c r="D93" s="17">
        <f t="shared" si="566"/>
        <v>327618.15000000002</v>
      </c>
      <c r="E93" s="17">
        <f t="shared" si="566"/>
        <v>162956.78</v>
      </c>
      <c r="F93" s="18">
        <f t="shared" si="407"/>
        <v>0.29105314357293249</v>
      </c>
      <c r="G93" s="18" t="str">
        <f t="shared" si="362"/>
        <v>св.200</v>
      </c>
      <c r="H93" s="10">
        <f t="shared" si="567"/>
        <v>805000</v>
      </c>
      <c r="I93" s="14">
        <f t="shared" si="567"/>
        <v>215852.08</v>
      </c>
      <c r="J93" s="10">
        <f t="shared" si="567"/>
        <v>145837.46</v>
      </c>
      <c r="K93" s="18">
        <f t="shared" si="364"/>
        <v>0.26813922981366456</v>
      </c>
      <c r="L93" s="18">
        <f t="shared" si="365"/>
        <v>1.48008666634759</v>
      </c>
      <c r="M93" s="23">
        <v>160000</v>
      </c>
      <c r="N93" s="23">
        <v>99400.87</v>
      </c>
      <c r="O93" s="23">
        <v>94797.34</v>
      </c>
      <c r="P93" s="18">
        <f t="shared" si="366"/>
        <v>0.62125543750000001</v>
      </c>
      <c r="Q93" s="18">
        <f t="shared" si="367"/>
        <v>1.0485618056371624</v>
      </c>
      <c r="R93" s="23"/>
      <c r="S93" s="23"/>
      <c r="T93" s="23"/>
      <c r="U93" s="18" t="str">
        <f t="shared" si="368"/>
        <v xml:space="preserve"> </v>
      </c>
      <c r="V93" s="18" t="str">
        <f t="shared" si="576"/>
        <v xml:space="preserve"> </v>
      </c>
      <c r="W93" s="23">
        <v>25000</v>
      </c>
      <c r="X93" s="23">
        <v>44272.77</v>
      </c>
      <c r="Y93" s="23">
        <v>12727.63</v>
      </c>
      <c r="Z93" s="18">
        <f t="shared" si="370"/>
        <v>1.7709107999999998</v>
      </c>
      <c r="AA93" s="18" t="str">
        <f t="shared" si="371"/>
        <v>св.200</v>
      </c>
      <c r="AB93" s="23">
        <v>120000</v>
      </c>
      <c r="AC93" s="23">
        <v>16830.93</v>
      </c>
      <c r="AD93" s="23">
        <v>4774.6899999999996</v>
      </c>
      <c r="AE93" s="18">
        <f t="shared" si="372"/>
        <v>0.14025775000000001</v>
      </c>
      <c r="AF93" s="18" t="str">
        <f t="shared" si="373"/>
        <v>св.200</v>
      </c>
      <c r="AG93" s="23">
        <v>500000</v>
      </c>
      <c r="AH93" s="23">
        <v>55347.51</v>
      </c>
      <c r="AI93" s="23">
        <v>33537.800000000003</v>
      </c>
      <c r="AJ93" s="18">
        <f t="shared" si="374"/>
        <v>0.11069502000000001</v>
      </c>
      <c r="AK93" s="18">
        <f t="shared" si="375"/>
        <v>1.6503023454132351</v>
      </c>
      <c r="AL93" s="23"/>
      <c r="AM93" s="23"/>
      <c r="AN93" s="23"/>
      <c r="AO93" s="18" t="str">
        <f t="shared" si="558"/>
        <v xml:space="preserve"> </v>
      </c>
      <c r="AP93" s="18" t="str">
        <f t="shared" si="376"/>
        <v xml:space="preserve"> </v>
      </c>
      <c r="AQ93" s="6">
        <f t="shared" si="570"/>
        <v>320630</v>
      </c>
      <c r="AR93" s="6">
        <f t="shared" si="571"/>
        <v>111766.07</v>
      </c>
      <c r="AS93" s="6">
        <f t="shared" si="572"/>
        <v>17119.32</v>
      </c>
      <c r="AT93" s="18">
        <f t="shared" si="378"/>
        <v>0.34858269656613544</v>
      </c>
      <c r="AU93" s="18" t="str">
        <f t="shared" si="379"/>
        <v>св.200</v>
      </c>
      <c r="AV93" s="23"/>
      <c r="AW93" s="23"/>
      <c r="AX93" s="23"/>
      <c r="AY93" s="18" t="str">
        <f t="shared" si="380"/>
        <v xml:space="preserve"> </v>
      </c>
      <c r="AZ93" s="18" t="str">
        <f t="shared" si="381"/>
        <v xml:space="preserve"> </v>
      </c>
      <c r="BA93" s="23">
        <v>72800</v>
      </c>
      <c r="BB93" s="23"/>
      <c r="BC93" s="23"/>
      <c r="BD93" s="18" t="str">
        <f t="shared" si="382"/>
        <v xml:space="preserve"> </v>
      </c>
      <c r="BE93" s="18" t="str">
        <f t="shared" si="383"/>
        <v xml:space="preserve"> </v>
      </c>
      <c r="BF93" s="23">
        <v>175830</v>
      </c>
      <c r="BG93" s="23">
        <v>45472.5</v>
      </c>
      <c r="BH93" s="23"/>
      <c r="BI93" s="18">
        <f t="shared" si="384"/>
        <v>0.25861627708582152</v>
      </c>
      <c r="BJ93" s="18"/>
      <c r="BK93" s="23"/>
      <c r="BL93" s="23"/>
      <c r="BM93" s="23"/>
      <c r="BN93" s="18" t="str">
        <f t="shared" si="536"/>
        <v xml:space="preserve"> </v>
      </c>
      <c r="BO93" s="18" t="str">
        <f t="shared" si="387"/>
        <v xml:space="preserve"> </v>
      </c>
      <c r="BP93" s="23"/>
      <c r="BQ93" s="23"/>
      <c r="BR93" s="23"/>
      <c r="BS93" s="18" t="str">
        <f t="shared" si="388"/>
        <v xml:space="preserve"> </v>
      </c>
      <c r="BT93" s="18" t="str">
        <f t="shared" si="389"/>
        <v xml:space="preserve"> </v>
      </c>
      <c r="BU93" s="23">
        <v>12000</v>
      </c>
      <c r="BV93" s="23">
        <v>4187.29</v>
      </c>
      <c r="BW93" s="23">
        <v>5519.32</v>
      </c>
      <c r="BX93" s="18">
        <f t="shared" si="563"/>
        <v>0.34894083333333331</v>
      </c>
      <c r="BY93" s="18">
        <f t="shared" si="391"/>
        <v>0.75866048716146195</v>
      </c>
      <c r="BZ93" s="23"/>
      <c r="CA93" s="23"/>
      <c r="CB93" s="23"/>
      <c r="CC93" s="18" t="str">
        <f t="shared" si="478"/>
        <v xml:space="preserve"> </v>
      </c>
      <c r="CD93" s="18" t="str">
        <f t="shared" si="392"/>
        <v xml:space="preserve"> </v>
      </c>
      <c r="CE93" s="17">
        <f t="shared" si="573"/>
        <v>60000</v>
      </c>
      <c r="CF93" s="17">
        <f t="shared" si="574"/>
        <v>62106.28</v>
      </c>
      <c r="CG93" s="17">
        <f t="shared" si="574"/>
        <v>0</v>
      </c>
      <c r="CH93" s="18">
        <f>IF(CF93&lt;=0," ",IF(CE93&lt;=0," ",IF(CF93/CE93*100&gt;200,"СВ.200",CF93/CE93)))</f>
        <v>1.0351046666666666</v>
      </c>
      <c r="CI93" s="18"/>
      <c r="CJ93" s="23"/>
      <c r="CK93" s="23"/>
      <c r="CL93" s="23"/>
      <c r="CM93" s="18" t="str">
        <f t="shared" si="396"/>
        <v xml:space="preserve"> </v>
      </c>
      <c r="CN93" s="18" t="str">
        <f t="shared" si="417"/>
        <v xml:space="preserve"> </v>
      </c>
      <c r="CO93" s="23">
        <v>60000</v>
      </c>
      <c r="CP93" s="23">
        <v>62106.28</v>
      </c>
      <c r="CQ93" s="23"/>
      <c r="CR93" s="18">
        <f>IF(CP93&lt;=0," ",IF(CO93&lt;=0," ",IF(CP93/CO93*100&gt;200,"СВ.200",CP93/CO93)))</f>
        <v>1.0351046666666666</v>
      </c>
      <c r="CS93" s="18" t="str">
        <f>IF(CQ93=0," ",IF(CP93/CQ93*100&gt;200,"св.200",CP93/CQ93))</f>
        <v xml:space="preserve"> </v>
      </c>
      <c r="CT93" s="23"/>
      <c r="CU93" s="23"/>
      <c r="CV93" s="23"/>
      <c r="CW93" s="18" t="str">
        <f t="shared" si="418"/>
        <v xml:space="preserve"> </v>
      </c>
      <c r="CX93" s="18" t="str">
        <f t="shared" si="419"/>
        <v xml:space="preserve"> </v>
      </c>
      <c r="CY93" s="23"/>
      <c r="CZ93" s="23"/>
      <c r="DA93" s="23"/>
      <c r="DB93" s="18" t="str">
        <f t="shared" si="399"/>
        <v xml:space="preserve"> </v>
      </c>
      <c r="DC93" s="18" t="str">
        <f t="shared" si="400"/>
        <v xml:space="preserve"> </v>
      </c>
      <c r="DD93" s="23"/>
      <c r="DE93" s="23"/>
      <c r="DF93" s="23"/>
      <c r="DG93" s="18" t="str">
        <f t="shared" si="401"/>
        <v xml:space="preserve"> </v>
      </c>
      <c r="DH93" s="18" t="str">
        <f t="shared" si="402"/>
        <v xml:space="preserve"> </v>
      </c>
      <c r="DI93" s="23"/>
      <c r="DJ93" s="23"/>
      <c r="DK93" s="18" t="str">
        <f>IF(DI93=0," ",IF(DI93/DJ93*100&gt;200,"св.200",DI93/DJ93))</f>
        <v xml:space="preserve"> </v>
      </c>
      <c r="DL93" s="23"/>
      <c r="DM93" s="23"/>
      <c r="DN93" s="23">
        <v>11600</v>
      </c>
      <c r="DO93" s="18" t="str">
        <f t="shared" si="404"/>
        <v xml:space="preserve"> </v>
      </c>
      <c r="DP93" s="18">
        <f t="shared" si="405"/>
        <v>0</v>
      </c>
      <c r="DQ93" s="23"/>
      <c r="DR93" s="23"/>
      <c r="DS93" s="23"/>
      <c r="DT93" s="18" t="str">
        <f t="shared" si="531"/>
        <v xml:space="preserve"> </v>
      </c>
      <c r="DU93" s="18" t="str">
        <f t="shared" si="559"/>
        <v xml:space="preserve"> </v>
      </c>
    </row>
    <row r="94" spans="1:125" s="39" customFormat="1" ht="15.75" customHeight="1" outlineLevel="1" x14ac:dyDescent="0.25">
      <c r="A94" s="11">
        <f t="shared" si="578"/>
        <v>75</v>
      </c>
      <c r="B94" s="5" t="s">
        <v>32</v>
      </c>
      <c r="C94" s="17">
        <f>H94+AQ94</f>
        <v>771260</v>
      </c>
      <c r="D94" s="17">
        <f t="shared" si="566"/>
        <v>393111.47</v>
      </c>
      <c r="E94" s="17">
        <f t="shared" si="566"/>
        <v>113187.44</v>
      </c>
      <c r="F94" s="18">
        <f t="shared" si="407"/>
        <v>0.50970032155174649</v>
      </c>
      <c r="G94" s="18" t="str">
        <f t="shared" si="362"/>
        <v>св.200</v>
      </c>
      <c r="H94" s="10">
        <f t="shared" si="567"/>
        <v>582110</v>
      </c>
      <c r="I94" s="14">
        <f t="shared" si="567"/>
        <v>342104.98</v>
      </c>
      <c r="J94" s="10">
        <f t="shared" si="567"/>
        <v>89005.14</v>
      </c>
      <c r="K94" s="18">
        <f t="shared" si="364"/>
        <v>0.58769816701310751</v>
      </c>
      <c r="L94" s="18" t="str">
        <f t="shared" si="365"/>
        <v>св.200</v>
      </c>
      <c r="M94" s="23">
        <v>51000</v>
      </c>
      <c r="N94" s="23">
        <v>50134.31</v>
      </c>
      <c r="O94" s="23">
        <v>24435.4</v>
      </c>
      <c r="P94" s="18">
        <f t="shared" si="366"/>
        <v>0.98302568627450981</v>
      </c>
      <c r="Q94" s="18" t="str">
        <f t="shared" si="367"/>
        <v>св.200</v>
      </c>
      <c r="R94" s="23"/>
      <c r="S94" s="23"/>
      <c r="T94" s="23"/>
      <c r="U94" s="18" t="str">
        <f t="shared" si="368"/>
        <v xml:space="preserve"> </v>
      </c>
      <c r="V94" s="18" t="str">
        <f t="shared" si="576"/>
        <v xml:space="preserve"> </v>
      </c>
      <c r="W94" s="23">
        <v>800</v>
      </c>
      <c r="X94" s="23">
        <v>654.6</v>
      </c>
      <c r="Y94" s="23">
        <v>397.8</v>
      </c>
      <c r="Z94" s="18">
        <f t="shared" si="370"/>
        <v>0.81825000000000003</v>
      </c>
      <c r="AA94" s="18">
        <f t="shared" si="371"/>
        <v>1.645550527903469</v>
      </c>
      <c r="AB94" s="23">
        <v>125310</v>
      </c>
      <c r="AC94" s="23">
        <v>245951.27</v>
      </c>
      <c r="AD94" s="23">
        <v>2586.08</v>
      </c>
      <c r="AE94" s="18">
        <f t="shared" si="372"/>
        <v>1.9627425584550315</v>
      </c>
      <c r="AF94" s="18" t="str">
        <f t="shared" si="373"/>
        <v>св.200</v>
      </c>
      <c r="AG94" s="23">
        <v>405000</v>
      </c>
      <c r="AH94" s="23">
        <v>45364.800000000003</v>
      </c>
      <c r="AI94" s="23">
        <v>61585.86</v>
      </c>
      <c r="AJ94" s="18">
        <f t="shared" si="374"/>
        <v>0.11201185185185186</v>
      </c>
      <c r="AK94" s="18">
        <f t="shared" si="375"/>
        <v>0.73661064406667376</v>
      </c>
      <c r="AL94" s="23"/>
      <c r="AM94" s="23"/>
      <c r="AN94" s="23"/>
      <c r="AO94" s="18" t="str">
        <f t="shared" si="558"/>
        <v xml:space="preserve"> </v>
      </c>
      <c r="AP94" s="18" t="str">
        <f t="shared" si="376"/>
        <v xml:space="preserve"> </v>
      </c>
      <c r="AQ94" s="6">
        <f t="shared" si="570"/>
        <v>189150</v>
      </c>
      <c r="AR94" s="6">
        <f t="shared" si="571"/>
        <v>51006.49</v>
      </c>
      <c r="AS94" s="6">
        <f t="shared" si="572"/>
        <v>24182.3</v>
      </c>
      <c r="AT94" s="18">
        <f t="shared" si="378"/>
        <v>0.26966159132963258</v>
      </c>
      <c r="AU94" s="18" t="str">
        <f t="shared" si="379"/>
        <v>св.200</v>
      </c>
      <c r="AV94" s="23"/>
      <c r="AW94" s="23"/>
      <c r="AX94" s="23"/>
      <c r="AY94" s="18" t="str">
        <f t="shared" si="380"/>
        <v xml:space="preserve"> </v>
      </c>
      <c r="AZ94" s="18" t="str">
        <f t="shared" si="381"/>
        <v xml:space="preserve"> </v>
      </c>
      <c r="BA94" s="23">
        <v>47000</v>
      </c>
      <c r="BB94" s="23">
        <v>4855.09</v>
      </c>
      <c r="BC94" s="23">
        <v>550</v>
      </c>
      <c r="BD94" s="18">
        <f t="shared" si="382"/>
        <v>0.10329978723404255</v>
      </c>
      <c r="BE94" s="18" t="str">
        <f t="shared" si="383"/>
        <v>св.200</v>
      </c>
      <c r="BF94" s="23">
        <v>50000</v>
      </c>
      <c r="BG94" s="23">
        <v>25236</v>
      </c>
      <c r="BH94" s="23">
        <v>16824</v>
      </c>
      <c r="BI94" s="18">
        <f t="shared" si="384"/>
        <v>0.50471999999999995</v>
      </c>
      <c r="BJ94" s="18">
        <f t="shared" si="385"/>
        <v>1.5</v>
      </c>
      <c r="BK94" s="23"/>
      <c r="BL94" s="23"/>
      <c r="BM94" s="23"/>
      <c r="BN94" s="18" t="str">
        <f t="shared" si="536"/>
        <v xml:space="preserve"> </v>
      </c>
      <c r="BO94" s="18" t="str">
        <f t="shared" si="387"/>
        <v xml:space="preserve"> </v>
      </c>
      <c r="BP94" s="23"/>
      <c r="BQ94" s="23"/>
      <c r="BR94" s="23"/>
      <c r="BS94" s="18" t="str">
        <f t="shared" si="388"/>
        <v xml:space="preserve"> </v>
      </c>
      <c r="BT94" s="18" t="str">
        <f t="shared" si="389"/>
        <v xml:space="preserve"> </v>
      </c>
      <c r="BU94" s="23">
        <v>75000</v>
      </c>
      <c r="BV94" s="23">
        <v>3765.4</v>
      </c>
      <c r="BW94" s="23">
        <v>6808.3</v>
      </c>
      <c r="BX94" s="18">
        <f t="shared" si="563"/>
        <v>5.0205333333333338E-2</v>
      </c>
      <c r="BY94" s="18">
        <f t="shared" si="391"/>
        <v>0.55306023530102966</v>
      </c>
      <c r="BZ94" s="23"/>
      <c r="CA94" s="23"/>
      <c r="CB94" s="23"/>
      <c r="CC94" s="18" t="str">
        <f t="shared" si="478"/>
        <v xml:space="preserve"> </v>
      </c>
      <c r="CD94" s="18" t="str">
        <f t="shared" si="392"/>
        <v xml:space="preserve"> </v>
      </c>
      <c r="CE94" s="17">
        <f t="shared" si="573"/>
        <v>0</v>
      </c>
      <c r="CF94" s="17">
        <f t="shared" si="574"/>
        <v>0</v>
      </c>
      <c r="CG94" s="17">
        <f t="shared" si="574"/>
        <v>0</v>
      </c>
      <c r="CH94" s="24" t="str">
        <f>IF(CF94&lt;=0," ",IF(CE94&lt;=0," ",IF(CF94/CE94*100&gt;200,"СВ.200",CF94/CE94)))</f>
        <v xml:space="preserve"> </v>
      </c>
      <c r="CI94" s="18" t="str">
        <f t="shared" si="575"/>
        <v xml:space="preserve"> </v>
      </c>
      <c r="CJ94" s="23"/>
      <c r="CK94" s="23"/>
      <c r="CL94" s="23"/>
      <c r="CM94" s="18" t="str">
        <f t="shared" si="396"/>
        <v xml:space="preserve"> </v>
      </c>
      <c r="CN94" s="18" t="str">
        <f t="shared" si="417"/>
        <v xml:space="preserve"> </v>
      </c>
      <c r="CO94" s="23"/>
      <c r="CP94" s="23"/>
      <c r="CQ94" s="23"/>
      <c r="CR94" s="18" t="str">
        <f t="shared" si="397"/>
        <v xml:space="preserve"> </v>
      </c>
      <c r="CS94" s="18" t="str">
        <f>IF(CP94=0," ",IF(CP94/CQ94*100&gt;200,"св.200",CP94/CQ94))</f>
        <v xml:space="preserve"> </v>
      </c>
      <c r="CT94" s="23"/>
      <c r="CU94" s="23"/>
      <c r="CV94" s="23"/>
      <c r="CW94" s="18" t="str">
        <f t="shared" si="418"/>
        <v xml:space="preserve"> </v>
      </c>
      <c r="CX94" s="18" t="str">
        <f t="shared" si="419"/>
        <v xml:space="preserve"> </v>
      </c>
      <c r="CY94" s="23"/>
      <c r="CZ94" s="23"/>
      <c r="DA94" s="23"/>
      <c r="DB94" s="18" t="str">
        <f t="shared" si="399"/>
        <v xml:space="preserve"> </v>
      </c>
      <c r="DC94" s="18" t="str">
        <f t="shared" si="400"/>
        <v xml:space="preserve"> </v>
      </c>
      <c r="DD94" s="23">
        <v>17150</v>
      </c>
      <c r="DE94" s="23">
        <v>17150</v>
      </c>
      <c r="DF94" s="23"/>
      <c r="DG94" s="18">
        <f t="shared" si="401"/>
        <v>1</v>
      </c>
      <c r="DH94" s="18" t="str">
        <f t="shared" si="402"/>
        <v xml:space="preserve"> </v>
      </c>
      <c r="DI94" s="23"/>
      <c r="DJ94" s="23"/>
      <c r="DK94" s="18" t="str">
        <f t="shared" si="403"/>
        <v xml:space="preserve"> </v>
      </c>
      <c r="DL94" s="23"/>
      <c r="DM94" s="23"/>
      <c r="DN94" s="23"/>
      <c r="DO94" s="18" t="str">
        <f t="shared" si="404"/>
        <v xml:space="preserve"> </v>
      </c>
      <c r="DP94" s="18" t="str">
        <f t="shared" si="405"/>
        <v xml:space="preserve"> </v>
      </c>
      <c r="DQ94" s="23"/>
      <c r="DR94" s="23"/>
      <c r="DS94" s="23"/>
      <c r="DT94" s="18" t="str">
        <f t="shared" si="531"/>
        <v xml:space="preserve"> </v>
      </c>
      <c r="DU94" s="18" t="str">
        <f t="shared" si="559"/>
        <v xml:space="preserve"> </v>
      </c>
    </row>
    <row r="95" spans="1:125" s="39" customFormat="1" ht="15.75" customHeight="1" outlineLevel="1" x14ac:dyDescent="0.25">
      <c r="A95" s="11">
        <f t="shared" si="578"/>
        <v>76</v>
      </c>
      <c r="B95" s="5" t="s">
        <v>16</v>
      </c>
      <c r="C95" s="17">
        <f>H95+AQ95</f>
        <v>1558506</v>
      </c>
      <c r="D95" s="17">
        <f t="shared" si="566"/>
        <v>521262.61</v>
      </c>
      <c r="E95" s="17">
        <f t="shared" si="566"/>
        <v>1449725.6300000001</v>
      </c>
      <c r="F95" s="18">
        <f t="shared" si="407"/>
        <v>0.33446301137114648</v>
      </c>
      <c r="G95" s="18">
        <f t="shared" si="362"/>
        <v>0.35955949126732339</v>
      </c>
      <c r="H95" s="10">
        <f t="shared" si="567"/>
        <v>1091000</v>
      </c>
      <c r="I95" s="14">
        <f t="shared" si="567"/>
        <v>470438.47</v>
      </c>
      <c r="J95" s="10">
        <f t="shared" si="567"/>
        <v>1265353.53</v>
      </c>
      <c r="K95" s="18">
        <f t="shared" ref="K95:K126" si="579">IF(I95&lt;=0," ",IF(I95/H95*100&gt;200,"СВ.200",I95/H95))</f>
        <v>0.43119933088909257</v>
      </c>
      <c r="L95" s="18">
        <f t="shared" si="365"/>
        <v>0.37178421590999944</v>
      </c>
      <c r="M95" s="23">
        <v>506000</v>
      </c>
      <c r="N95" s="23">
        <v>219414.46</v>
      </c>
      <c r="O95" s="23">
        <v>220423.56</v>
      </c>
      <c r="P95" s="18">
        <f t="shared" ref="P95:P126" si="580">IF(N95&lt;=0," ",IF(M95&lt;=0," ",IF(N95/M95*100&gt;200,"СВ.200",N95/M95)))</f>
        <v>0.43362541501976282</v>
      </c>
      <c r="Q95" s="18">
        <f t="shared" si="367"/>
        <v>0.99542199572495782</v>
      </c>
      <c r="R95" s="23"/>
      <c r="S95" s="23"/>
      <c r="T95" s="23"/>
      <c r="U95" s="18" t="str">
        <f t="shared" ref="U95:U126" si="581">IF(S95&lt;=0," ",IF(R95&lt;=0," ",IF(S95/R95*100&gt;200,"СВ.200",S95/R95)))</f>
        <v xml:space="preserve"> </v>
      </c>
      <c r="V95" s="18" t="str">
        <f t="shared" si="576"/>
        <v xml:space="preserve"> </v>
      </c>
      <c r="W95" s="23">
        <v>100000</v>
      </c>
      <c r="X95" s="23">
        <v>21535.8</v>
      </c>
      <c r="Y95" s="23">
        <v>821856.18</v>
      </c>
      <c r="Z95" s="18">
        <f t="shared" ref="Z95:Z126" si="582">IF(X95&lt;=0," ",IF(W95&lt;=0," ",IF(X95/W95*100&gt;200,"СВ.200",X95/W95)))</f>
        <v>0.21535799999999999</v>
      </c>
      <c r="AA95" s="18">
        <f t="shared" si="371"/>
        <v>2.62038547912361E-2</v>
      </c>
      <c r="AB95" s="23">
        <v>35000</v>
      </c>
      <c r="AC95" s="23">
        <v>1148.28</v>
      </c>
      <c r="AD95" s="23">
        <v>19027.740000000002</v>
      </c>
      <c r="AE95" s="18">
        <f t="shared" ref="AE95:AE126" si="583">IF(AC95&lt;=0," ",IF(AB95&lt;=0," ",IF(AC95/AB95*100&gt;200,"СВ.200",AC95/AB95)))</f>
        <v>3.2807999999999997E-2</v>
      </c>
      <c r="AF95" s="18">
        <f t="shared" si="373"/>
        <v>6.0347681858171277E-2</v>
      </c>
      <c r="AG95" s="23">
        <v>450000</v>
      </c>
      <c r="AH95" s="23">
        <v>228339.93</v>
      </c>
      <c r="AI95" s="23">
        <v>204046.05</v>
      </c>
      <c r="AJ95" s="18">
        <f t="shared" ref="AJ95:AJ126" si="584">IF(AH95&lt;=0," ",IF(AG95&lt;=0," ",IF(AH95/AG95*100&gt;200,"СВ.200",AH95/AG95)))</f>
        <v>0.50742206666666667</v>
      </c>
      <c r="AK95" s="18">
        <f t="shared" si="375"/>
        <v>1.1190607708406999</v>
      </c>
      <c r="AL95" s="23"/>
      <c r="AM95" s="23"/>
      <c r="AN95" s="23"/>
      <c r="AO95" s="18" t="str">
        <f t="shared" si="558"/>
        <v xml:space="preserve"> </v>
      </c>
      <c r="AP95" s="18" t="str">
        <f t="shared" si="376"/>
        <v xml:space="preserve"> </v>
      </c>
      <c r="AQ95" s="6">
        <f t="shared" si="570"/>
        <v>467506</v>
      </c>
      <c r="AR95" s="6">
        <f t="shared" si="571"/>
        <v>50824.14</v>
      </c>
      <c r="AS95" s="6">
        <f t="shared" si="572"/>
        <v>184372.1</v>
      </c>
      <c r="AT95" s="18">
        <f t="shared" ref="AT95:AT126" si="585">IF(AR95&lt;=0," ",IF(AQ95&lt;=0," ",IF(AR95/AQ95*100&gt;200,"СВ.200",AR95/AQ95)))</f>
        <v>0.10871334271645712</v>
      </c>
      <c r="AU95" s="18">
        <f t="shared" si="379"/>
        <v>0.27566068835794566</v>
      </c>
      <c r="AV95" s="23"/>
      <c r="AW95" s="23"/>
      <c r="AX95" s="23"/>
      <c r="AY95" s="18" t="str">
        <f t="shared" ref="AY95:AY126" si="586">IF(AW95&lt;=0," ",IF(AV95&lt;=0," ",IF(AW95/AV95*100&gt;200,"СВ.200",AW95/AV95)))</f>
        <v xml:space="preserve"> </v>
      </c>
      <c r="AZ95" s="18" t="str">
        <f t="shared" si="381"/>
        <v xml:space="preserve"> </v>
      </c>
      <c r="BA95" s="23">
        <v>180465</v>
      </c>
      <c r="BB95" s="23">
        <v>44355.64</v>
      </c>
      <c r="BC95" s="23"/>
      <c r="BD95" s="18">
        <f t="shared" si="382"/>
        <v>0.24578527692350316</v>
      </c>
      <c r="BE95" s="18" t="str">
        <f t="shared" si="383"/>
        <v xml:space="preserve"> </v>
      </c>
      <c r="BF95" s="23"/>
      <c r="BG95" s="23"/>
      <c r="BH95" s="23"/>
      <c r="BI95" s="18" t="str">
        <f t="shared" ref="BI95:BI123" si="587">IF(BG95&lt;=0," ",IF(BF95&lt;=0," ",IF(BG95/BF95*100&gt;200,"СВ.200",BG95/BF95)))</f>
        <v xml:space="preserve"> </v>
      </c>
      <c r="BJ95" s="18" t="str">
        <f t="shared" si="385"/>
        <v xml:space="preserve"> </v>
      </c>
      <c r="BK95" s="23"/>
      <c r="BL95" s="23"/>
      <c r="BM95" s="23"/>
      <c r="BN95" s="18" t="str">
        <f t="shared" si="536"/>
        <v xml:space="preserve"> </v>
      </c>
      <c r="BO95" s="18" t="str">
        <f t="shared" si="387"/>
        <v xml:space="preserve"> </v>
      </c>
      <c r="BP95" s="23"/>
      <c r="BQ95" s="23"/>
      <c r="BR95" s="23"/>
      <c r="BS95" s="18" t="str">
        <f t="shared" ref="BS95:BS123" si="588">IF(BQ95&lt;=0," ",IF(BP95&lt;=0," ",IF(BQ95/BP95*100&gt;200,"СВ.200",BQ95/BP95)))</f>
        <v xml:space="preserve"> </v>
      </c>
      <c r="BT95" s="18" t="str">
        <f t="shared" si="389"/>
        <v xml:space="preserve"> </v>
      </c>
      <c r="BU95" s="23">
        <v>14000</v>
      </c>
      <c r="BV95" s="23">
        <v>6468.5</v>
      </c>
      <c r="BW95" s="23">
        <v>7154.1</v>
      </c>
      <c r="BX95" s="18">
        <f t="shared" si="563"/>
        <v>0.46203571428571427</v>
      </c>
      <c r="BY95" s="18">
        <f t="shared" si="391"/>
        <v>0.90416684139164949</v>
      </c>
      <c r="BZ95" s="23"/>
      <c r="CA95" s="23"/>
      <c r="CB95" s="23">
        <v>177218</v>
      </c>
      <c r="CC95" s="18" t="str">
        <f t="shared" si="478"/>
        <v xml:space="preserve"> </v>
      </c>
      <c r="CD95" s="18">
        <f t="shared" si="392"/>
        <v>0</v>
      </c>
      <c r="CE95" s="17">
        <f t="shared" si="573"/>
        <v>0</v>
      </c>
      <c r="CF95" s="17">
        <f t="shared" si="574"/>
        <v>0</v>
      </c>
      <c r="CG95" s="17">
        <f t="shared" si="574"/>
        <v>0</v>
      </c>
      <c r="CH95" s="24" t="str">
        <f>IF(CF95&lt;=0," ",IF(CE95&lt;=0," ",IF(CF95/CE95*100&gt;200,"СВ.200",CF95/CE95)))</f>
        <v xml:space="preserve"> </v>
      </c>
      <c r="CI95" s="18" t="str">
        <f t="shared" si="416"/>
        <v xml:space="preserve"> </v>
      </c>
      <c r="CJ95" s="23"/>
      <c r="CK95" s="23"/>
      <c r="CL95" s="23"/>
      <c r="CM95" s="18" t="str">
        <f t="shared" si="396"/>
        <v xml:space="preserve"> </v>
      </c>
      <c r="CN95" s="18" t="str">
        <f t="shared" si="417"/>
        <v xml:space="preserve"> </v>
      </c>
      <c r="CO95" s="23"/>
      <c r="CP95" s="23"/>
      <c r="CQ95" s="23"/>
      <c r="CR95" s="18" t="str">
        <f t="shared" si="397"/>
        <v xml:space="preserve"> </v>
      </c>
      <c r="CS95" s="18" t="str">
        <f t="shared" si="398"/>
        <v xml:space="preserve"> </v>
      </c>
      <c r="CT95" s="23"/>
      <c r="CU95" s="23"/>
      <c r="CV95" s="23"/>
      <c r="CW95" s="18" t="str">
        <f t="shared" si="418"/>
        <v xml:space="preserve"> </v>
      </c>
      <c r="CX95" s="18" t="str">
        <f t="shared" si="419"/>
        <v xml:space="preserve"> </v>
      </c>
      <c r="CY95" s="23"/>
      <c r="CZ95" s="23"/>
      <c r="DA95" s="23"/>
      <c r="DB95" s="18" t="str">
        <f t="shared" ref="DB95:DB126" si="589">IF(CZ95&lt;=0," ",IF(CY95&lt;=0," ",IF(CZ95/CY95*100&gt;200,"СВ.200",CZ95/CY95)))</f>
        <v xml:space="preserve"> </v>
      </c>
      <c r="DC95" s="18" t="str">
        <f t="shared" si="400"/>
        <v xml:space="preserve"> </v>
      </c>
      <c r="DD95" s="23"/>
      <c r="DE95" s="23"/>
      <c r="DF95" s="23"/>
      <c r="DG95" s="18" t="str">
        <f t="shared" ref="DG95:DG126" si="590">IF(DE95&lt;=0," ",IF(DD95&lt;=0," ",IF(DE95/DD95*100&gt;200,"СВ.200",DE95/DD95)))</f>
        <v xml:space="preserve"> </v>
      </c>
      <c r="DH95" s="18" t="str">
        <f t="shared" si="402"/>
        <v xml:space="preserve"> </v>
      </c>
      <c r="DI95" s="23"/>
      <c r="DJ95" s="23"/>
      <c r="DK95" s="18" t="str">
        <f t="shared" si="403"/>
        <v xml:space="preserve"> </v>
      </c>
      <c r="DL95" s="23"/>
      <c r="DM95" s="23"/>
      <c r="DN95" s="23"/>
      <c r="DO95" s="18" t="str">
        <f t="shared" ref="DO95:DO126" si="591">IF(DM95&lt;=0," ",IF(DL95&lt;=0," ",IF(DM95/DL95*100&gt;200,"СВ.200",DM95/DL95)))</f>
        <v xml:space="preserve"> </v>
      </c>
      <c r="DP95" s="18" t="str">
        <f t="shared" si="405"/>
        <v xml:space="preserve"> </v>
      </c>
      <c r="DQ95" s="23">
        <v>273041</v>
      </c>
      <c r="DR95" s="23"/>
      <c r="DS95" s="23"/>
      <c r="DT95" s="18" t="str">
        <f t="shared" si="531"/>
        <v xml:space="preserve"> </v>
      </c>
      <c r="DU95" s="18" t="str">
        <f t="shared" si="559"/>
        <v xml:space="preserve"> </v>
      </c>
    </row>
    <row r="96" spans="1:125" s="38" customFormat="1" ht="32.1" customHeight="1" x14ac:dyDescent="0.25">
      <c r="A96" s="12"/>
      <c r="B96" s="4" t="s">
        <v>135</v>
      </c>
      <c r="C96" s="20">
        <f>SUM(C97:C100)</f>
        <v>148926452.43000001</v>
      </c>
      <c r="D96" s="20">
        <f t="shared" ref="D96:E96" si="592">SUM(D97:D100)</f>
        <v>84010111.170000002</v>
      </c>
      <c r="E96" s="20">
        <f t="shared" si="592"/>
        <v>64461288.979999997</v>
      </c>
      <c r="F96" s="16">
        <f t="shared" si="407"/>
        <v>0.56410469597056523</v>
      </c>
      <c r="G96" s="16">
        <f t="shared" si="362"/>
        <v>1.3032645251022719</v>
      </c>
      <c r="H96" s="15">
        <f t="shared" ref="H96:J96" si="593">SUM(H97:H100)</f>
        <v>140958170</v>
      </c>
      <c r="I96" s="29">
        <f>SUM(I97:I100)</f>
        <v>61316422.170000002</v>
      </c>
      <c r="J96" s="15">
        <f t="shared" si="593"/>
        <v>58425623.219999991</v>
      </c>
      <c r="K96" s="16">
        <f t="shared" si="579"/>
        <v>0.43499729153691485</v>
      </c>
      <c r="L96" s="16">
        <f t="shared" si="365"/>
        <v>1.0494782732417725</v>
      </c>
      <c r="M96" s="15">
        <f>SUM(M97:M100)</f>
        <v>114963450</v>
      </c>
      <c r="N96" s="15">
        <f>SUM(N97:N100)</f>
        <v>53046249.729999997</v>
      </c>
      <c r="O96" s="15">
        <f>SUM(O97:O100)</f>
        <v>50333867.489999995</v>
      </c>
      <c r="P96" s="16">
        <f t="shared" si="580"/>
        <v>0.46141838758318404</v>
      </c>
      <c r="Q96" s="16">
        <f t="shared" si="367"/>
        <v>1.0538878169959596</v>
      </c>
      <c r="R96" s="15">
        <f>SUM(R97:R100)</f>
        <v>3898920</v>
      </c>
      <c r="S96" s="15">
        <f>SUM(S97:S100)</f>
        <v>2111528.31</v>
      </c>
      <c r="T96" s="15">
        <f>SUM(T97:T100)</f>
        <v>1755287.25</v>
      </c>
      <c r="U96" s="16">
        <f t="shared" si="581"/>
        <v>0.54156748791973164</v>
      </c>
      <c r="V96" s="16">
        <f t="shared" si="369"/>
        <v>1.2029531405757092</v>
      </c>
      <c r="W96" s="15">
        <f>SUM(W97:W100)</f>
        <v>341000</v>
      </c>
      <c r="X96" s="15">
        <f>SUM(X97:X100)</f>
        <v>491427.47</v>
      </c>
      <c r="Y96" s="15">
        <f>SUM(Y97:Y100)</f>
        <v>224565.15000000002</v>
      </c>
      <c r="Z96" s="16">
        <f t="shared" si="582"/>
        <v>1.4411362756598241</v>
      </c>
      <c r="AA96" s="16" t="str">
        <f t="shared" si="371"/>
        <v>св.200</v>
      </c>
      <c r="AB96" s="15">
        <f>SUM(AB97:AB100)</f>
        <v>5885000</v>
      </c>
      <c r="AC96" s="15">
        <f>SUM(AC97:AC100)</f>
        <v>465692.62</v>
      </c>
      <c r="AD96" s="15">
        <f>SUM(AD97:AD100)</f>
        <v>385632.59</v>
      </c>
      <c r="AE96" s="16">
        <f t="shared" si="583"/>
        <v>7.9132135938827522E-2</v>
      </c>
      <c r="AF96" s="16">
        <f t="shared" si="373"/>
        <v>1.2076070126749401</v>
      </c>
      <c r="AG96" s="15">
        <f>SUM(AG97:AG100)</f>
        <v>15840000</v>
      </c>
      <c r="AH96" s="15">
        <f>SUM(AH97:AH100)</f>
        <v>5191804.04</v>
      </c>
      <c r="AI96" s="15">
        <f>SUM(AI97:AI100)</f>
        <v>5702350.7399999993</v>
      </c>
      <c r="AJ96" s="16">
        <f t="shared" si="584"/>
        <v>0.32776540656565656</v>
      </c>
      <c r="AK96" s="16">
        <f t="shared" si="375"/>
        <v>0.91046732772526728</v>
      </c>
      <c r="AL96" s="15">
        <f>SUM(AL97:AL100)</f>
        <v>29800</v>
      </c>
      <c r="AM96" s="15">
        <f>SUM(AM97:AM100)</f>
        <v>9720</v>
      </c>
      <c r="AN96" s="15">
        <f>SUM(AN97:AN100)</f>
        <v>23920</v>
      </c>
      <c r="AO96" s="16">
        <f t="shared" si="558"/>
        <v>0.32617449664429532</v>
      </c>
      <c r="AP96" s="16">
        <f t="shared" si="376"/>
        <v>0.40635451505016723</v>
      </c>
      <c r="AQ96" s="15">
        <f>SUM(AQ97:AQ100)</f>
        <v>7968282.4299999997</v>
      </c>
      <c r="AR96" s="15">
        <f t="shared" ref="AR96:AS96" si="594">SUM(AR97:AR100)</f>
        <v>22693689</v>
      </c>
      <c r="AS96" s="15">
        <f t="shared" si="594"/>
        <v>6035665.7599999998</v>
      </c>
      <c r="AT96" s="16" t="str">
        <f t="shared" si="585"/>
        <v>СВ.200</v>
      </c>
      <c r="AU96" s="16" t="str">
        <f t="shared" si="379"/>
        <v>св.200</v>
      </c>
      <c r="AV96" s="15">
        <f>SUM(AV97:AV100)</f>
        <v>5437500</v>
      </c>
      <c r="AW96" s="15">
        <f>SUM(AW97:AW100)</f>
        <v>3143949.0599999996</v>
      </c>
      <c r="AX96" s="15">
        <f>SUM(AX97:AX100)</f>
        <v>5148811.6900000004</v>
      </c>
      <c r="AY96" s="16">
        <f t="shared" si="586"/>
        <v>0.57819752827586202</v>
      </c>
      <c r="AZ96" s="16">
        <f t="shared" si="381"/>
        <v>0.6106164391496709</v>
      </c>
      <c r="BA96" s="15">
        <f>SUM(BA97:BA100)</f>
        <v>11400</v>
      </c>
      <c r="BB96" s="15">
        <f>SUM(BB97:BB100)</f>
        <v>9788.9500000000007</v>
      </c>
      <c r="BC96" s="15">
        <f>SUM(BC97:BC100)</f>
        <v>7549.88</v>
      </c>
      <c r="BD96" s="16">
        <f t="shared" si="382"/>
        <v>0.85867982456140357</v>
      </c>
      <c r="BE96" s="16">
        <f t="shared" si="383"/>
        <v>1.2965702766136682</v>
      </c>
      <c r="BF96" s="15">
        <f>SUM(BF97:BF100)</f>
        <v>88402</v>
      </c>
      <c r="BG96" s="15">
        <f>SUM(BG97:BG100)</f>
        <v>91842.37000000001</v>
      </c>
      <c r="BH96" s="15">
        <f>SUM(BH97:BH100)</f>
        <v>44989.05</v>
      </c>
      <c r="BI96" s="16">
        <f t="shared" si="587"/>
        <v>1.0389173321870546</v>
      </c>
      <c r="BJ96" s="16" t="str">
        <f t="shared" si="385"/>
        <v>св.200</v>
      </c>
      <c r="BK96" s="15">
        <f>SUM(BK97:BK100)</f>
        <v>0</v>
      </c>
      <c r="BL96" s="15">
        <f>SUM(BL97:BL100)</f>
        <v>0</v>
      </c>
      <c r="BM96" s="15">
        <f>SUM(BM97:BM100)</f>
        <v>0</v>
      </c>
      <c r="BN96" s="16" t="str">
        <f t="shared" si="536"/>
        <v xml:space="preserve"> </v>
      </c>
      <c r="BO96" s="16" t="str">
        <f t="shared" si="387"/>
        <v xml:space="preserve"> </v>
      </c>
      <c r="BP96" s="15">
        <f>SUM(BP97:BP100)</f>
        <v>1699500</v>
      </c>
      <c r="BQ96" s="15">
        <f>SUM(BQ97:BQ100)</f>
        <v>838439.03</v>
      </c>
      <c r="BR96" s="15">
        <f>SUM(BR97:BR100)</f>
        <v>736908.46</v>
      </c>
      <c r="BS96" s="16">
        <f t="shared" si="588"/>
        <v>0.4933445307443366</v>
      </c>
      <c r="BT96" s="16">
        <f t="shared" si="389"/>
        <v>1.1377790804572934</v>
      </c>
      <c r="BU96" s="15">
        <f>SUM(BU97:BU100)</f>
        <v>0</v>
      </c>
      <c r="BV96" s="15">
        <f>SUM(BV97:BV100)</f>
        <v>1878.22</v>
      </c>
      <c r="BW96" s="15">
        <f>SUM(BW97:BW100)</f>
        <v>30.63</v>
      </c>
      <c r="BX96" s="16" t="str">
        <f t="shared" si="563"/>
        <v xml:space="preserve"> </v>
      </c>
      <c r="BY96" s="16" t="str">
        <f t="shared" si="391"/>
        <v>св.200</v>
      </c>
      <c r="BZ96" s="15">
        <f>SUM(BZ97:BZ100)</f>
        <v>0</v>
      </c>
      <c r="CA96" s="15">
        <f>SUM(CA97:CA100)</f>
        <v>0</v>
      </c>
      <c r="CB96" s="15">
        <f>SUM(CB97:CB100)</f>
        <v>0</v>
      </c>
      <c r="CC96" s="16" t="str">
        <f t="shared" si="478"/>
        <v xml:space="preserve"> </v>
      </c>
      <c r="CD96" s="16" t="str">
        <f t="shared" si="392"/>
        <v xml:space="preserve"> </v>
      </c>
      <c r="CE96" s="20">
        <f>SUM(CE97:CE100)</f>
        <v>360000</v>
      </c>
      <c r="CF96" s="20">
        <f t="shared" ref="CF96" si="595">SUM(CF97:CF100)</f>
        <v>437691.06999999995</v>
      </c>
      <c r="CG96" s="20">
        <f t="shared" ref="CG96" si="596">SUM(CG97:CG100)</f>
        <v>17615.86</v>
      </c>
      <c r="CH96" s="16">
        <f t="shared" si="395"/>
        <v>1.2158085277777777</v>
      </c>
      <c r="CI96" s="16" t="str">
        <f t="shared" si="416"/>
        <v>св.200</v>
      </c>
      <c r="CJ96" s="15">
        <f>SUM(CJ97:CJ100)</f>
        <v>360000</v>
      </c>
      <c r="CK96" s="15">
        <f>SUM(CK97:CK100)</f>
        <v>201201.19</v>
      </c>
      <c r="CL96" s="15">
        <f>SUM(CL97:CL100)</f>
        <v>17615.86</v>
      </c>
      <c r="CM96" s="16">
        <f t="shared" si="396"/>
        <v>0.55889219444444449</v>
      </c>
      <c r="CN96" s="16" t="str">
        <f t="shared" si="417"/>
        <v>св.200</v>
      </c>
      <c r="CO96" s="15">
        <f>SUM(CO97:CO100)</f>
        <v>0</v>
      </c>
      <c r="CP96" s="15">
        <f>SUM(CP97:CP100)</f>
        <v>236489.88</v>
      </c>
      <c r="CQ96" s="15">
        <f>SUM(CQ97:CQ100)</f>
        <v>0</v>
      </c>
      <c r="CR96" s="16" t="str">
        <f t="shared" si="397"/>
        <v xml:space="preserve"> </v>
      </c>
      <c r="CS96" s="16" t="str">
        <f t="shared" si="398"/>
        <v xml:space="preserve"> </v>
      </c>
      <c r="CT96" s="15">
        <f>SUM(CT97:CT100)</f>
        <v>150000</v>
      </c>
      <c r="CU96" s="15">
        <f>SUM(CU97:CU100)</f>
        <v>29034.74</v>
      </c>
      <c r="CV96" s="15">
        <f>SUM(CV97:CV100)</f>
        <v>32941.22</v>
      </c>
      <c r="CW96" s="30">
        <f t="shared" si="418"/>
        <v>0.19356493333333336</v>
      </c>
      <c r="CX96" s="30">
        <f t="shared" si="419"/>
        <v>0.88141058527886951</v>
      </c>
      <c r="CY96" s="15">
        <f>SUM(CY97:CY100)</f>
        <v>0</v>
      </c>
      <c r="CZ96" s="15">
        <f>SUM(CZ97:CZ100)</f>
        <v>0</v>
      </c>
      <c r="DA96" s="15">
        <f>SUM(DA97:DA100)</f>
        <v>0</v>
      </c>
      <c r="DB96" s="16" t="str">
        <f t="shared" si="589"/>
        <v xml:space="preserve"> </v>
      </c>
      <c r="DC96" s="16" t="str">
        <f t="shared" si="400"/>
        <v xml:space="preserve"> </v>
      </c>
      <c r="DD96" s="15">
        <f>SUM(DD97:DD100)</f>
        <v>101155</v>
      </c>
      <c r="DE96" s="15">
        <f>SUM(DE97:DE100)</f>
        <v>18036118.43</v>
      </c>
      <c r="DF96" s="15">
        <f>SUM(DF97:DF100)</f>
        <v>6386.85</v>
      </c>
      <c r="DG96" s="16" t="str">
        <f>IF(DE96&lt;=0," ",IF(DD96&lt;=0," ",IF(DE96/DD96*100&gt;200,"СВ.200",DE96/DD96)))</f>
        <v>СВ.200</v>
      </c>
      <c r="DH96" s="16" t="str">
        <f t="shared" si="402"/>
        <v>св.200</v>
      </c>
      <c r="DI96" s="15">
        <f>SUM(DI97:DI100)</f>
        <v>104947.13</v>
      </c>
      <c r="DJ96" s="15">
        <f>SUM(DJ97:DJ100)</f>
        <v>11764.29</v>
      </c>
      <c r="DK96" s="16" t="str">
        <f>IF(DI96=0," ",IF(DI96/DJ96*100&gt;200,"св.200",DI96/DJ96))</f>
        <v>св.200</v>
      </c>
      <c r="DL96" s="15">
        <f>SUM(DL97:DL100)</f>
        <v>0</v>
      </c>
      <c r="DM96" s="15">
        <f>SUM(DM97:DM100)</f>
        <v>0</v>
      </c>
      <c r="DN96" s="15">
        <f>SUM(DN97:DN100)</f>
        <v>0</v>
      </c>
      <c r="DO96" s="16" t="str">
        <f t="shared" si="591"/>
        <v xml:space="preserve"> </v>
      </c>
      <c r="DP96" s="16" t="str">
        <f t="shared" si="405"/>
        <v xml:space="preserve"> </v>
      </c>
      <c r="DQ96" s="15">
        <f>SUM(DQ97:DQ100)</f>
        <v>120325.43</v>
      </c>
      <c r="DR96" s="15">
        <f>SUM(DR97:DR100)</f>
        <v>0</v>
      </c>
      <c r="DS96" s="15">
        <f>SUM(DS97:DS100)</f>
        <v>28667.83</v>
      </c>
      <c r="DT96" s="16" t="str">
        <f t="shared" si="531"/>
        <v xml:space="preserve"> </v>
      </c>
      <c r="DU96" s="16">
        <f t="shared" si="559"/>
        <v>0</v>
      </c>
    </row>
    <row r="97" spans="1:125" s="39" customFormat="1" ht="15.75" customHeight="1" outlineLevel="1" x14ac:dyDescent="0.25">
      <c r="A97" s="11">
        <v>77</v>
      </c>
      <c r="B97" s="5" t="s">
        <v>54</v>
      </c>
      <c r="C97" s="17">
        <f>H97+AQ97</f>
        <v>139438075</v>
      </c>
      <c r="D97" s="17">
        <f t="shared" ref="D97:E100" si="597">I97+AR97</f>
        <v>80332444.280000001</v>
      </c>
      <c r="E97" s="17">
        <f t="shared" si="597"/>
        <v>61027955.589999996</v>
      </c>
      <c r="F97" s="18">
        <f t="shared" si="407"/>
        <v>0.57611555724646946</v>
      </c>
      <c r="G97" s="18">
        <f t="shared" si="362"/>
        <v>1.3163220609861495</v>
      </c>
      <c r="H97" s="10">
        <f t="shared" ref="H97:J100" si="598">W97++AG97+M97+AB97+AL97+R97</f>
        <v>132177420</v>
      </c>
      <c r="I97" s="14">
        <f t="shared" si="598"/>
        <v>58212653.829999998</v>
      </c>
      <c r="J97" s="10">
        <f t="shared" si="598"/>
        <v>55085260.879999995</v>
      </c>
      <c r="K97" s="18">
        <f t="shared" si="579"/>
        <v>0.44041299815051616</v>
      </c>
      <c r="L97" s="18">
        <f t="shared" si="365"/>
        <v>1.0567736795658069</v>
      </c>
      <c r="M97" s="23">
        <v>113291000</v>
      </c>
      <c r="N97" s="23">
        <v>52223475.869999997</v>
      </c>
      <c r="O97" s="23">
        <v>49594281.119999997</v>
      </c>
      <c r="P97" s="18">
        <f t="shared" si="580"/>
        <v>0.46096756026515784</v>
      </c>
      <c r="Q97" s="18">
        <f t="shared" si="367"/>
        <v>1.0530140711917633</v>
      </c>
      <c r="R97" s="23">
        <v>3898920</v>
      </c>
      <c r="S97" s="23">
        <v>2111528.31</v>
      </c>
      <c r="T97" s="23">
        <v>1755287.25</v>
      </c>
      <c r="U97" s="18">
        <f t="shared" si="581"/>
        <v>0.54156748791973164</v>
      </c>
      <c r="V97" s="18">
        <f t="shared" si="369"/>
        <v>1.2029531405757092</v>
      </c>
      <c r="W97" s="23">
        <v>87500</v>
      </c>
      <c r="X97" s="23">
        <v>253835.46</v>
      </c>
      <c r="Y97" s="23">
        <v>60002.5</v>
      </c>
      <c r="Z97" s="18" t="str">
        <f t="shared" si="582"/>
        <v>СВ.200</v>
      </c>
      <c r="AA97" s="18" t="str">
        <f t="shared" si="371"/>
        <v>св.200</v>
      </c>
      <c r="AB97" s="23">
        <v>5000000</v>
      </c>
      <c r="AC97" s="23">
        <v>343053.64</v>
      </c>
      <c r="AD97" s="23">
        <v>162655.71</v>
      </c>
      <c r="AE97" s="18">
        <f t="shared" si="583"/>
        <v>6.861072800000001E-2</v>
      </c>
      <c r="AF97" s="18" t="str">
        <f t="shared" si="373"/>
        <v>св.200</v>
      </c>
      <c r="AG97" s="23">
        <v>9900000</v>
      </c>
      <c r="AH97" s="23">
        <v>3280760.55</v>
      </c>
      <c r="AI97" s="23">
        <v>3513034.3</v>
      </c>
      <c r="AJ97" s="18">
        <f t="shared" si="584"/>
        <v>0.3313899545454545</v>
      </c>
      <c r="AK97" s="18">
        <f t="shared" si="375"/>
        <v>0.93388229941278966</v>
      </c>
      <c r="AL97" s="23"/>
      <c r="AM97" s="23"/>
      <c r="AN97" s="23"/>
      <c r="AO97" s="18" t="str">
        <f t="shared" si="558"/>
        <v xml:space="preserve"> </v>
      </c>
      <c r="AP97" s="18" t="str">
        <f t="shared" si="376"/>
        <v xml:space="preserve"> </v>
      </c>
      <c r="AQ97" s="6">
        <f t="shared" ref="AQ97:AQ100" si="599">AV97+BA97+BF97+BK97+BP97+BU97+BZ97+CE97+CY97+DD97+DL97+CT97+DQ97</f>
        <v>7260655</v>
      </c>
      <c r="AR97" s="6">
        <f t="shared" ref="AR97:AR100" si="600">AW97+BB97+BG97+BL97+BQ97+BV97+CA97+CF97+CZ97+DE97+DM97+CU97+DI97+DR97</f>
        <v>22119790.449999999</v>
      </c>
      <c r="AS97" s="6">
        <f t="shared" ref="AS97:AS100" si="601">AX97+BC97+BH97+BM97+BR97+BW97+CB97+CG97+DA97+DF97+DN97+CV97+DJ97+DS97</f>
        <v>5942694.71</v>
      </c>
      <c r="AT97" s="18" t="str">
        <f t="shared" si="585"/>
        <v>СВ.200</v>
      </c>
      <c r="AU97" s="18" t="str">
        <f t="shared" si="379"/>
        <v>св.200</v>
      </c>
      <c r="AV97" s="23">
        <v>4950000</v>
      </c>
      <c r="AW97" s="23">
        <v>2982779.27</v>
      </c>
      <c r="AX97" s="23">
        <v>5148811.6900000004</v>
      </c>
      <c r="AY97" s="18">
        <f t="shared" si="586"/>
        <v>0.60258167070707069</v>
      </c>
      <c r="AZ97" s="18">
        <f t="shared" si="381"/>
        <v>0.57931411160232194</v>
      </c>
      <c r="BA97" s="23"/>
      <c r="BB97" s="23"/>
      <c r="BC97" s="23"/>
      <c r="BD97" s="18" t="str">
        <f t="shared" si="382"/>
        <v xml:space="preserve"> </v>
      </c>
      <c r="BE97" s="18" t="str">
        <f t="shared" si="383"/>
        <v xml:space="preserve"> </v>
      </c>
      <c r="BF97" s="23"/>
      <c r="BG97" s="23">
        <v>32217.79</v>
      </c>
      <c r="BH97" s="23"/>
      <c r="BI97" s="18" t="str">
        <f t="shared" si="587"/>
        <v xml:space="preserve"> </v>
      </c>
      <c r="BJ97" s="18" t="str">
        <f t="shared" si="385"/>
        <v xml:space="preserve"> </v>
      </c>
      <c r="BK97" s="23"/>
      <c r="BL97" s="23"/>
      <c r="BM97" s="23"/>
      <c r="BN97" s="18" t="str">
        <f t="shared" si="536"/>
        <v xml:space="preserve"> </v>
      </c>
      <c r="BO97" s="18" t="str">
        <f t="shared" si="387"/>
        <v xml:space="preserve"> </v>
      </c>
      <c r="BP97" s="23">
        <v>1699500</v>
      </c>
      <c r="BQ97" s="23">
        <v>838439.03</v>
      </c>
      <c r="BR97" s="23">
        <v>736908.46</v>
      </c>
      <c r="BS97" s="18">
        <f t="shared" si="588"/>
        <v>0.4933445307443366</v>
      </c>
      <c r="BT97" s="18">
        <f t="shared" si="389"/>
        <v>1.1377790804572934</v>
      </c>
      <c r="BU97" s="23"/>
      <c r="BV97" s="23"/>
      <c r="BW97" s="23">
        <v>30.63</v>
      </c>
      <c r="BX97" s="18" t="str">
        <f t="shared" si="563"/>
        <v xml:space="preserve"> </v>
      </c>
      <c r="BY97" s="18">
        <f t="shared" si="391"/>
        <v>0</v>
      </c>
      <c r="BZ97" s="23"/>
      <c r="CA97" s="23"/>
      <c r="CB97" s="23"/>
      <c r="CC97" s="18" t="str">
        <f t="shared" si="478"/>
        <v xml:space="preserve"> </v>
      </c>
      <c r="CD97" s="18" t="str">
        <f>IF(CA97=0," ",IF(CA97/CB97*100&gt;200,"св.200",CA97/CB97))</f>
        <v xml:space="preserve"> </v>
      </c>
      <c r="CE97" s="17">
        <f t="shared" ref="CE97" si="602">CJ97+CO97</f>
        <v>360000</v>
      </c>
      <c r="CF97" s="17">
        <f t="shared" ref="CF97:CG100" si="603">CK97+CP97</f>
        <v>201201.19</v>
      </c>
      <c r="CG97" s="17">
        <f t="shared" si="603"/>
        <v>17615.86</v>
      </c>
      <c r="CH97" s="18">
        <f t="shared" si="395"/>
        <v>0.55889219444444449</v>
      </c>
      <c r="CI97" s="18" t="str">
        <f t="shared" si="416"/>
        <v>св.200</v>
      </c>
      <c r="CJ97" s="23">
        <v>360000</v>
      </c>
      <c r="CK97" s="23">
        <v>201201.19</v>
      </c>
      <c r="CL97" s="23">
        <v>17615.86</v>
      </c>
      <c r="CM97" s="18">
        <f t="shared" si="396"/>
        <v>0.55889219444444449</v>
      </c>
      <c r="CN97" s="18" t="str">
        <f t="shared" si="417"/>
        <v>св.200</v>
      </c>
      <c r="CO97" s="23"/>
      <c r="CP97" s="23"/>
      <c r="CQ97" s="23"/>
      <c r="CR97" s="18" t="str">
        <f t="shared" si="397"/>
        <v xml:space="preserve"> </v>
      </c>
      <c r="CS97" s="18" t="str">
        <f t="shared" si="398"/>
        <v xml:space="preserve"> </v>
      </c>
      <c r="CT97" s="23">
        <v>150000</v>
      </c>
      <c r="CU97" s="23">
        <v>29034.74</v>
      </c>
      <c r="CV97" s="23">
        <v>32941.22</v>
      </c>
      <c r="CW97" s="18">
        <f t="shared" si="418"/>
        <v>0.19356493333333336</v>
      </c>
      <c r="CX97" s="18">
        <f t="shared" si="419"/>
        <v>0.88141058527886951</v>
      </c>
      <c r="CY97" s="23"/>
      <c r="CZ97" s="23"/>
      <c r="DA97" s="23"/>
      <c r="DB97" s="18" t="str">
        <f t="shared" si="589"/>
        <v xml:space="preserve"> </v>
      </c>
      <c r="DC97" s="18" t="str">
        <f t="shared" si="400"/>
        <v xml:space="preserve"> </v>
      </c>
      <c r="DD97" s="23">
        <v>101155</v>
      </c>
      <c r="DE97" s="23">
        <v>18036118.43</v>
      </c>
      <c r="DF97" s="23">
        <v>6386.85</v>
      </c>
      <c r="DG97" s="18" t="str">
        <f>IF(DE97&lt;=0," ",IF(DF97&lt;=0," ",IF(DE97/DF97*100&gt;200,"СВ.200",DE97/DF97)))</f>
        <v>СВ.200</v>
      </c>
      <c r="DH97" s="18" t="str">
        <f t="shared" si="402"/>
        <v>св.200</v>
      </c>
      <c r="DI97" s="23"/>
      <c r="DJ97" s="23"/>
      <c r="DK97" s="18" t="str">
        <f t="shared" si="403"/>
        <v xml:space="preserve"> </v>
      </c>
      <c r="DL97" s="23"/>
      <c r="DM97" s="23"/>
      <c r="DN97" s="23"/>
      <c r="DO97" s="18" t="str">
        <f t="shared" si="591"/>
        <v xml:space="preserve"> </v>
      </c>
      <c r="DP97" s="18" t="str">
        <f t="shared" si="405"/>
        <v xml:space="preserve"> </v>
      </c>
      <c r="DQ97" s="23"/>
      <c r="DR97" s="23"/>
      <c r="DS97" s="23"/>
      <c r="DT97" s="18" t="str">
        <f t="shared" si="531"/>
        <v xml:space="preserve"> </v>
      </c>
      <c r="DU97" s="18" t="str">
        <f t="shared" si="559"/>
        <v xml:space="preserve"> </v>
      </c>
    </row>
    <row r="98" spans="1:125" s="39" customFormat="1" ht="15.75" customHeight="1" outlineLevel="1" x14ac:dyDescent="0.25">
      <c r="A98" s="11">
        <f>A97+1</f>
        <v>78</v>
      </c>
      <c r="B98" s="5" t="s">
        <v>30</v>
      </c>
      <c r="C98" s="17">
        <f>H98+AQ98</f>
        <v>4039552</v>
      </c>
      <c r="D98" s="17">
        <f t="shared" si="597"/>
        <v>1338055.3400000001</v>
      </c>
      <c r="E98" s="17">
        <f t="shared" si="597"/>
        <v>1818957.5699999998</v>
      </c>
      <c r="F98" s="18">
        <f t="shared" si="407"/>
        <v>0.33123854823505183</v>
      </c>
      <c r="G98" s="18">
        <f t="shared" si="362"/>
        <v>0.73561657625691634</v>
      </c>
      <c r="H98" s="10">
        <f t="shared" si="598"/>
        <v>3761450</v>
      </c>
      <c r="I98" s="14">
        <f t="shared" si="598"/>
        <v>1059173.3800000001</v>
      </c>
      <c r="J98" s="10">
        <f t="shared" si="598"/>
        <v>1773351.94</v>
      </c>
      <c r="K98" s="18">
        <f t="shared" si="579"/>
        <v>0.28158645735022403</v>
      </c>
      <c r="L98" s="18">
        <f t="shared" si="365"/>
        <v>0.59727195493975105</v>
      </c>
      <c r="M98" s="23">
        <v>702950</v>
      </c>
      <c r="N98" s="23">
        <v>331323.15000000002</v>
      </c>
      <c r="O98" s="23">
        <v>311680.18</v>
      </c>
      <c r="P98" s="18">
        <f t="shared" si="580"/>
        <v>0.47133245607795721</v>
      </c>
      <c r="Q98" s="18">
        <f t="shared" si="367"/>
        <v>1.0630228396300336</v>
      </c>
      <c r="R98" s="23"/>
      <c r="S98" s="23"/>
      <c r="T98" s="23"/>
      <c r="U98" s="18" t="str">
        <f t="shared" si="581"/>
        <v xml:space="preserve"> </v>
      </c>
      <c r="V98" s="18" t="str">
        <f t="shared" ref="V98:V100" si="604">IF(S98=0," ",IF(S98/T98*100&gt;200,"св.200",S98/T98))</f>
        <v xml:space="preserve"> </v>
      </c>
      <c r="W98" s="23">
        <v>52500</v>
      </c>
      <c r="X98" s="23">
        <v>-78</v>
      </c>
      <c r="Y98" s="23">
        <v>51581.1</v>
      </c>
      <c r="Z98" s="18" t="str">
        <f t="shared" ref="Z98:Z100" si="605">IF(X98&lt;=0," ",IF(W98&lt;=0," ",IF(X98/W98*100&gt;200,"СВ.200",X98/W98)))</f>
        <v xml:space="preserve"> </v>
      </c>
      <c r="AA98" s="18">
        <f t="shared" ref="AA98:AA100" si="606">IF(Y98=0," ",IF(X98/Y98*100&gt;200,"св.200",X98/Y98))</f>
        <v>-1.5121817875151946E-3</v>
      </c>
      <c r="AB98" s="23">
        <v>450000</v>
      </c>
      <c r="AC98" s="23">
        <v>70900.86</v>
      </c>
      <c r="AD98" s="23">
        <v>196337.51</v>
      </c>
      <c r="AE98" s="18">
        <f t="shared" si="583"/>
        <v>0.15755746666666667</v>
      </c>
      <c r="AF98" s="18">
        <f t="shared" si="373"/>
        <v>0.36111724142778423</v>
      </c>
      <c r="AG98" s="23">
        <v>2540000</v>
      </c>
      <c r="AH98" s="23">
        <v>653427.37</v>
      </c>
      <c r="AI98" s="23">
        <v>1196903.1499999999</v>
      </c>
      <c r="AJ98" s="18">
        <f t="shared" si="584"/>
        <v>0.25725487007874015</v>
      </c>
      <c r="AK98" s="18">
        <f t="shared" si="375"/>
        <v>0.5459316988179036</v>
      </c>
      <c r="AL98" s="23">
        <v>16000</v>
      </c>
      <c r="AM98" s="23">
        <v>3600</v>
      </c>
      <c r="AN98" s="23">
        <v>16850</v>
      </c>
      <c r="AO98" s="18">
        <f t="shared" si="558"/>
        <v>0.22500000000000001</v>
      </c>
      <c r="AP98" s="18">
        <f t="shared" si="376"/>
        <v>0.21364985163204747</v>
      </c>
      <c r="AQ98" s="6">
        <f t="shared" si="599"/>
        <v>278102</v>
      </c>
      <c r="AR98" s="6">
        <f t="shared" si="600"/>
        <v>278881.95999999996</v>
      </c>
      <c r="AS98" s="6">
        <f t="shared" si="601"/>
        <v>45605.630000000005</v>
      </c>
      <c r="AT98" s="18">
        <f t="shared" si="585"/>
        <v>1.0028045824913161</v>
      </c>
      <c r="AU98" s="18" t="str">
        <f t="shared" si="379"/>
        <v>св.200</v>
      </c>
      <c r="AV98" s="23">
        <v>175000</v>
      </c>
      <c r="AW98" s="23">
        <v>98498.98</v>
      </c>
      <c r="AX98" s="23"/>
      <c r="AY98" s="18">
        <f t="shared" si="586"/>
        <v>0.56285131428571422</v>
      </c>
      <c r="AZ98" s="18" t="str">
        <f t="shared" si="381"/>
        <v xml:space="preserve"> </v>
      </c>
      <c r="BA98" s="23"/>
      <c r="BB98" s="23"/>
      <c r="BC98" s="23"/>
      <c r="BD98" s="18" t="str">
        <f t="shared" si="382"/>
        <v xml:space="preserve"> </v>
      </c>
      <c r="BE98" s="18" t="str">
        <f t="shared" si="383"/>
        <v xml:space="preserve"> </v>
      </c>
      <c r="BF98" s="23">
        <v>69102</v>
      </c>
      <c r="BG98" s="23">
        <v>37692</v>
      </c>
      <c r="BH98" s="23">
        <v>36937.800000000003</v>
      </c>
      <c r="BI98" s="18">
        <f t="shared" si="587"/>
        <v>0.54545454545454541</v>
      </c>
      <c r="BJ98" s="18">
        <f t="shared" si="385"/>
        <v>1.0204181082793236</v>
      </c>
      <c r="BK98" s="23"/>
      <c r="BL98" s="23"/>
      <c r="BM98" s="23"/>
      <c r="BN98" s="18" t="str">
        <f t="shared" si="536"/>
        <v xml:space="preserve"> </v>
      </c>
      <c r="BO98" s="18" t="str">
        <f t="shared" si="387"/>
        <v xml:space="preserve"> </v>
      </c>
      <c r="BP98" s="23"/>
      <c r="BQ98" s="23"/>
      <c r="BR98" s="23"/>
      <c r="BS98" s="18" t="str">
        <f t="shared" si="588"/>
        <v xml:space="preserve"> </v>
      </c>
      <c r="BT98" s="18" t="str">
        <f t="shared" si="389"/>
        <v xml:space="preserve"> </v>
      </c>
      <c r="BU98" s="23"/>
      <c r="BV98" s="23"/>
      <c r="BW98" s="23"/>
      <c r="BX98" s="18" t="str">
        <f t="shared" si="563"/>
        <v xml:space="preserve"> </v>
      </c>
      <c r="BY98" s="18" t="str">
        <f t="shared" si="391"/>
        <v xml:space="preserve"> </v>
      </c>
      <c r="BZ98" s="23"/>
      <c r="CA98" s="23"/>
      <c r="CB98" s="23"/>
      <c r="CC98" s="18" t="str">
        <f t="shared" si="478"/>
        <v xml:space="preserve"> </v>
      </c>
      <c r="CD98" s="18" t="str">
        <f t="shared" si="392"/>
        <v xml:space="preserve"> </v>
      </c>
      <c r="CE98" s="17"/>
      <c r="CF98" s="17">
        <f t="shared" si="603"/>
        <v>124068.48</v>
      </c>
      <c r="CG98" s="17"/>
      <c r="CH98" s="18" t="str">
        <f t="shared" si="395"/>
        <v xml:space="preserve"> </v>
      </c>
      <c r="CI98" s="18" t="str">
        <f t="shared" si="416"/>
        <v xml:space="preserve"> </v>
      </c>
      <c r="CJ98" s="23"/>
      <c r="CK98" s="23"/>
      <c r="CL98" s="23"/>
      <c r="CM98" s="18" t="str">
        <f t="shared" si="396"/>
        <v xml:space="preserve"> </v>
      </c>
      <c r="CN98" s="18" t="str">
        <f t="shared" si="417"/>
        <v xml:space="preserve"> </v>
      </c>
      <c r="CO98" s="23"/>
      <c r="CP98" s="23">
        <v>124068.48</v>
      </c>
      <c r="CQ98" s="23"/>
      <c r="CR98" s="18" t="str">
        <f t="shared" si="397"/>
        <v xml:space="preserve"> </v>
      </c>
      <c r="CS98" s="18" t="str">
        <f t="shared" si="398"/>
        <v xml:space="preserve"> </v>
      </c>
      <c r="CT98" s="23"/>
      <c r="CU98" s="23"/>
      <c r="CV98" s="23"/>
      <c r="CW98" s="18" t="str">
        <f t="shared" si="418"/>
        <v xml:space="preserve"> </v>
      </c>
      <c r="CX98" s="18" t="str">
        <f t="shared" si="419"/>
        <v xml:space="preserve"> </v>
      </c>
      <c r="CY98" s="23"/>
      <c r="CZ98" s="23"/>
      <c r="DA98" s="23"/>
      <c r="DB98" s="18" t="str">
        <f t="shared" si="589"/>
        <v xml:space="preserve"> </v>
      </c>
      <c r="DC98" s="18" t="str">
        <f t="shared" si="400"/>
        <v xml:space="preserve"> </v>
      </c>
      <c r="DD98" s="23"/>
      <c r="DE98" s="23"/>
      <c r="DF98" s="23"/>
      <c r="DG98" s="18" t="str">
        <f t="shared" si="590"/>
        <v xml:space="preserve"> </v>
      </c>
      <c r="DH98" s="18" t="str">
        <f t="shared" si="402"/>
        <v xml:space="preserve"> </v>
      </c>
      <c r="DI98" s="23">
        <v>18622.5</v>
      </c>
      <c r="DJ98" s="23"/>
      <c r="DK98" s="18" t="str">
        <f t="shared" si="403"/>
        <v xml:space="preserve"> </v>
      </c>
      <c r="DL98" s="23"/>
      <c r="DM98" s="23"/>
      <c r="DN98" s="23"/>
      <c r="DO98" s="18" t="str">
        <f t="shared" si="591"/>
        <v xml:space="preserve"> </v>
      </c>
      <c r="DP98" s="18" t="str">
        <f t="shared" si="405"/>
        <v xml:space="preserve"> </v>
      </c>
      <c r="DQ98" s="23">
        <v>34000</v>
      </c>
      <c r="DR98" s="23"/>
      <c r="DS98" s="23">
        <v>8667.83</v>
      </c>
      <c r="DT98" s="18" t="str">
        <f t="shared" si="531"/>
        <v xml:space="preserve"> </v>
      </c>
      <c r="DU98" s="18">
        <f t="shared" si="559"/>
        <v>0</v>
      </c>
    </row>
    <row r="99" spans="1:125" s="39" customFormat="1" ht="15.75" customHeight="1" outlineLevel="1" x14ac:dyDescent="0.25">
      <c r="A99" s="11">
        <f t="shared" ref="A99:A100" si="607">A98+1</f>
        <v>79</v>
      </c>
      <c r="B99" s="5" t="s">
        <v>44</v>
      </c>
      <c r="C99" s="17">
        <f>H99+AQ99</f>
        <v>3630325.43</v>
      </c>
      <c r="D99" s="17">
        <f t="shared" si="597"/>
        <v>1787820.02</v>
      </c>
      <c r="E99" s="17">
        <f t="shared" si="597"/>
        <v>1202161.3199999998</v>
      </c>
      <c r="F99" s="18">
        <f t="shared" si="407"/>
        <v>0.49246825235719982</v>
      </c>
      <c r="G99" s="18">
        <f t="shared" si="362"/>
        <v>1.4871714721282168</v>
      </c>
      <c r="H99" s="10">
        <f t="shared" si="598"/>
        <v>3338300</v>
      </c>
      <c r="I99" s="14">
        <f t="shared" si="598"/>
        <v>1627803.6300000001</v>
      </c>
      <c r="J99" s="10">
        <f t="shared" si="598"/>
        <v>1174695.8999999999</v>
      </c>
      <c r="K99" s="18">
        <f t="shared" si="579"/>
        <v>0.48761454333043769</v>
      </c>
      <c r="L99" s="18">
        <f t="shared" si="365"/>
        <v>1.3857234285060502</v>
      </c>
      <c r="M99" s="23">
        <v>793500</v>
      </c>
      <c r="N99" s="23">
        <v>409403.07</v>
      </c>
      <c r="O99" s="23">
        <v>345831.93</v>
      </c>
      <c r="P99" s="18">
        <f t="shared" si="580"/>
        <v>0.51594589792060497</v>
      </c>
      <c r="Q99" s="18">
        <f t="shared" si="367"/>
        <v>1.1838209097696677</v>
      </c>
      <c r="R99" s="23"/>
      <c r="S99" s="23"/>
      <c r="T99" s="23"/>
      <c r="U99" s="18" t="str">
        <f t="shared" si="581"/>
        <v xml:space="preserve"> </v>
      </c>
      <c r="V99" s="18" t="str">
        <f t="shared" si="604"/>
        <v xml:space="preserve"> </v>
      </c>
      <c r="W99" s="23">
        <v>201000</v>
      </c>
      <c r="X99" s="23">
        <v>237670</v>
      </c>
      <c r="Y99" s="23">
        <v>112927.85</v>
      </c>
      <c r="Z99" s="18">
        <f t="shared" si="605"/>
        <v>1.1824378109452736</v>
      </c>
      <c r="AA99" s="18" t="str">
        <f t="shared" si="606"/>
        <v>св.200</v>
      </c>
      <c r="AB99" s="23">
        <v>155000</v>
      </c>
      <c r="AC99" s="23">
        <v>30655.84</v>
      </c>
      <c r="AD99" s="23">
        <v>18828.53</v>
      </c>
      <c r="AE99" s="18">
        <f t="shared" si="583"/>
        <v>0.19777961290322582</v>
      </c>
      <c r="AF99" s="18">
        <f t="shared" si="373"/>
        <v>1.628158969393787</v>
      </c>
      <c r="AG99" s="23">
        <v>2180000</v>
      </c>
      <c r="AH99" s="23">
        <v>948354.72</v>
      </c>
      <c r="AI99" s="23">
        <v>693137.59</v>
      </c>
      <c r="AJ99" s="18">
        <f t="shared" si="584"/>
        <v>0.43502510091743118</v>
      </c>
      <c r="AK99" s="18">
        <f t="shared" si="375"/>
        <v>1.3682055823866082</v>
      </c>
      <c r="AL99" s="23">
        <v>8800</v>
      </c>
      <c r="AM99" s="23">
        <v>1720</v>
      </c>
      <c r="AN99" s="23">
        <v>3970</v>
      </c>
      <c r="AO99" s="18">
        <f t="shared" si="558"/>
        <v>0.19545454545454546</v>
      </c>
      <c r="AP99" s="18">
        <f t="shared" si="376"/>
        <v>0.43324937027707811</v>
      </c>
      <c r="AQ99" s="6">
        <f t="shared" si="599"/>
        <v>292025.43</v>
      </c>
      <c r="AR99" s="6">
        <f t="shared" si="600"/>
        <v>160016.39000000001</v>
      </c>
      <c r="AS99" s="6">
        <f t="shared" si="601"/>
        <v>27465.420000000002</v>
      </c>
      <c r="AT99" s="18">
        <f t="shared" si="585"/>
        <v>0.54795361486155514</v>
      </c>
      <c r="AU99" s="18" t="str">
        <f t="shared" si="379"/>
        <v>св.200</v>
      </c>
      <c r="AV99" s="23">
        <v>175000</v>
      </c>
      <c r="AW99" s="23">
        <v>40092.01</v>
      </c>
      <c r="AX99" s="23"/>
      <c r="AY99" s="18">
        <f t="shared" si="586"/>
        <v>0.2290972</v>
      </c>
      <c r="AZ99" s="18" t="str">
        <f t="shared" si="381"/>
        <v xml:space="preserve"> </v>
      </c>
      <c r="BA99" s="23">
        <v>11400</v>
      </c>
      <c r="BB99" s="23">
        <v>9788.9500000000007</v>
      </c>
      <c r="BC99" s="23">
        <v>7549.88</v>
      </c>
      <c r="BD99" s="18">
        <f t="shared" si="382"/>
        <v>0.85867982456140357</v>
      </c>
      <c r="BE99" s="18">
        <f t="shared" si="383"/>
        <v>1.2965702766136682</v>
      </c>
      <c r="BF99" s="23">
        <v>19300</v>
      </c>
      <c r="BG99" s="23">
        <v>21932.58</v>
      </c>
      <c r="BH99" s="23">
        <v>8051.25</v>
      </c>
      <c r="BI99" s="18">
        <f t="shared" si="587"/>
        <v>1.1364031088082902</v>
      </c>
      <c r="BJ99" s="18" t="str">
        <f t="shared" si="385"/>
        <v>св.200</v>
      </c>
      <c r="BK99" s="23"/>
      <c r="BL99" s="23"/>
      <c r="BM99" s="23"/>
      <c r="BN99" s="18" t="str">
        <f t="shared" si="536"/>
        <v xml:space="preserve"> </v>
      </c>
      <c r="BO99" s="18" t="str">
        <f t="shared" si="387"/>
        <v xml:space="preserve"> </v>
      </c>
      <c r="BP99" s="23"/>
      <c r="BQ99" s="23"/>
      <c r="BR99" s="23"/>
      <c r="BS99" s="18" t="str">
        <f t="shared" si="588"/>
        <v xml:space="preserve"> </v>
      </c>
      <c r="BT99" s="18" t="str">
        <f>IF(BQ99&lt;=0," ",IF(BQ99/BR99*100&gt;200,"св.200",BQ99/BR99))</f>
        <v xml:space="preserve"> </v>
      </c>
      <c r="BU99" s="23"/>
      <c r="BV99" s="23">
        <v>1878.22</v>
      </c>
      <c r="BW99" s="23"/>
      <c r="BX99" s="18" t="str">
        <f t="shared" si="563"/>
        <v xml:space="preserve"> </v>
      </c>
      <c r="BY99" s="18" t="str">
        <f t="shared" si="391"/>
        <v xml:space="preserve"> </v>
      </c>
      <c r="BZ99" s="23"/>
      <c r="CA99" s="23"/>
      <c r="CB99" s="23"/>
      <c r="CC99" s="18" t="str">
        <f t="shared" si="478"/>
        <v xml:space="preserve"> </v>
      </c>
      <c r="CD99" s="18" t="str">
        <f t="shared" si="392"/>
        <v xml:space="preserve"> </v>
      </c>
      <c r="CE99" s="17"/>
      <c r="CF99" s="17"/>
      <c r="CG99" s="17"/>
      <c r="CH99" s="18" t="str">
        <f t="shared" si="395"/>
        <v xml:space="preserve"> </v>
      </c>
      <c r="CI99" s="18" t="str">
        <f t="shared" si="416"/>
        <v xml:space="preserve"> </v>
      </c>
      <c r="CJ99" s="23"/>
      <c r="CK99" s="23"/>
      <c r="CL99" s="23"/>
      <c r="CM99" s="18" t="str">
        <f t="shared" si="396"/>
        <v xml:space="preserve"> </v>
      </c>
      <c r="CN99" s="18" t="str">
        <f t="shared" si="417"/>
        <v xml:space="preserve"> </v>
      </c>
      <c r="CO99" s="23"/>
      <c r="CP99" s="23"/>
      <c r="CQ99" s="23"/>
      <c r="CR99" s="18" t="str">
        <f t="shared" si="397"/>
        <v xml:space="preserve"> </v>
      </c>
      <c r="CS99" s="18" t="str">
        <f t="shared" si="398"/>
        <v xml:space="preserve"> </v>
      </c>
      <c r="CT99" s="23"/>
      <c r="CU99" s="23"/>
      <c r="CV99" s="23"/>
      <c r="CW99" s="18" t="str">
        <f t="shared" si="418"/>
        <v xml:space="preserve"> </v>
      </c>
      <c r="CX99" s="18" t="str">
        <f t="shared" si="419"/>
        <v xml:space="preserve"> </v>
      </c>
      <c r="CY99" s="23"/>
      <c r="CZ99" s="23"/>
      <c r="DA99" s="23"/>
      <c r="DB99" s="18" t="str">
        <f t="shared" si="589"/>
        <v xml:space="preserve"> </v>
      </c>
      <c r="DC99" s="18" t="str">
        <f t="shared" si="400"/>
        <v xml:space="preserve"> </v>
      </c>
      <c r="DD99" s="23"/>
      <c r="DE99" s="23"/>
      <c r="DF99" s="23"/>
      <c r="DG99" s="18" t="str">
        <f t="shared" si="590"/>
        <v xml:space="preserve"> </v>
      </c>
      <c r="DH99" s="18" t="str">
        <f t="shared" si="402"/>
        <v xml:space="preserve"> </v>
      </c>
      <c r="DI99" s="23">
        <v>86324.63</v>
      </c>
      <c r="DJ99" s="23">
        <v>11864.29</v>
      </c>
      <c r="DK99" s="18" t="str">
        <f t="shared" ref="DK99:DK103" si="608">IF(DI99=0," ",IF(DI99/DJ99*100&gt;200,"св.200",DI99/DJ99))</f>
        <v>св.200</v>
      </c>
      <c r="DL99" s="23"/>
      <c r="DM99" s="23"/>
      <c r="DN99" s="23"/>
      <c r="DO99" s="18" t="str">
        <f t="shared" si="591"/>
        <v xml:space="preserve"> </v>
      </c>
      <c r="DP99" s="18" t="str">
        <f t="shared" si="405"/>
        <v xml:space="preserve"> </v>
      </c>
      <c r="DQ99" s="23">
        <v>86325.43</v>
      </c>
      <c r="DR99" s="23"/>
      <c r="DS99" s="23"/>
      <c r="DT99" s="18" t="str">
        <f t="shared" si="531"/>
        <v xml:space="preserve"> </v>
      </c>
      <c r="DU99" s="18" t="str">
        <f t="shared" si="559"/>
        <v xml:space="preserve"> </v>
      </c>
    </row>
    <row r="100" spans="1:125" s="39" customFormat="1" ht="15.75" customHeight="1" outlineLevel="1" x14ac:dyDescent="0.25">
      <c r="A100" s="11">
        <f t="shared" si="607"/>
        <v>80</v>
      </c>
      <c r="B100" s="5" t="s">
        <v>102</v>
      </c>
      <c r="C100" s="17">
        <f>H100+AQ100</f>
        <v>1818500</v>
      </c>
      <c r="D100" s="17">
        <f t="shared" si="597"/>
        <v>551791.53</v>
      </c>
      <c r="E100" s="17">
        <f t="shared" si="597"/>
        <v>412214.50000000006</v>
      </c>
      <c r="F100" s="18">
        <f t="shared" si="407"/>
        <v>0.30343224085784987</v>
      </c>
      <c r="G100" s="18">
        <f t="shared" si="362"/>
        <v>1.3386029118335234</v>
      </c>
      <c r="H100" s="10">
        <f t="shared" si="598"/>
        <v>1681000</v>
      </c>
      <c r="I100" s="14">
        <f t="shared" si="598"/>
        <v>416791.33000000007</v>
      </c>
      <c r="J100" s="10">
        <f t="shared" si="598"/>
        <v>392314.50000000006</v>
      </c>
      <c r="K100" s="18">
        <f t="shared" si="579"/>
        <v>0.24794249256395007</v>
      </c>
      <c r="L100" s="18">
        <f t="shared" si="365"/>
        <v>1.0623908369433197</v>
      </c>
      <c r="M100" s="23">
        <v>176000</v>
      </c>
      <c r="N100" s="23">
        <v>82047.64</v>
      </c>
      <c r="O100" s="23">
        <v>82074.259999999995</v>
      </c>
      <c r="P100" s="18">
        <f t="shared" si="580"/>
        <v>0.46617977272727273</v>
      </c>
      <c r="Q100" s="18">
        <f t="shared" si="367"/>
        <v>0.99967565957950766</v>
      </c>
      <c r="R100" s="23"/>
      <c r="S100" s="23"/>
      <c r="T100" s="23"/>
      <c r="U100" s="18" t="str">
        <f t="shared" si="581"/>
        <v xml:space="preserve"> </v>
      </c>
      <c r="V100" s="18" t="str">
        <f t="shared" si="604"/>
        <v xml:space="preserve"> </v>
      </c>
      <c r="W100" s="23"/>
      <c r="X100" s="23">
        <v>0.01</v>
      </c>
      <c r="Y100" s="23">
        <v>53.7</v>
      </c>
      <c r="Z100" s="18" t="str">
        <f t="shared" si="605"/>
        <v xml:space="preserve"> </v>
      </c>
      <c r="AA100" s="18">
        <f t="shared" si="606"/>
        <v>1.8621973929236498E-4</v>
      </c>
      <c r="AB100" s="23">
        <v>280000</v>
      </c>
      <c r="AC100" s="23">
        <v>21082.28</v>
      </c>
      <c r="AD100" s="23">
        <v>7810.84</v>
      </c>
      <c r="AE100" s="18">
        <f t="shared" si="583"/>
        <v>7.5293857142857135E-2</v>
      </c>
      <c r="AF100" s="18" t="str">
        <f t="shared" si="373"/>
        <v>св.200</v>
      </c>
      <c r="AG100" s="23">
        <v>1220000</v>
      </c>
      <c r="AH100" s="23">
        <v>309261.40000000002</v>
      </c>
      <c r="AI100" s="23">
        <v>299275.7</v>
      </c>
      <c r="AJ100" s="18">
        <f t="shared" si="584"/>
        <v>0.25349295081967216</v>
      </c>
      <c r="AK100" s="18">
        <f t="shared" si="375"/>
        <v>1.0333662238531227</v>
      </c>
      <c r="AL100" s="23">
        <v>5000</v>
      </c>
      <c r="AM100" s="23">
        <v>4400</v>
      </c>
      <c r="AN100" s="23">
        <v>3100</v>
      </c>
      <c r="AO100" s="18">
        <f t="shared" si="558"/>
        <v>0.88</v>
      </c>
      <c r="AP100" s="18">
        <f t="shared" si="376"/>
        <v>1.4193548387096775</v>
      </c>
      <c r="AQ100" s="6">
        <f t="shared" si="599"/>
        <v>137500</v>
      </c>
      <c r="AR100" s="6">
        <f t="shared" si="600"/>
        <v>135000.19999999998</v>
      </c>
      <c r="AS100" s="6">
        <f t="shared" si="601"/>
        <v>19900</v>
      </c>
      <c r="AT100" s="18">
        <f t="shared" si="585"/>
        <v>0.98181963636363623</v>
      </c>
      <c r="AU100" s="18" t="str">
        <f t="shared" si="379"/>
        <v>св.200</v>
      </c>
      <c r="AV100" s="23">
        <v>137500</v>
      </c>
      <c r="AW100" s="23">
        <v>22578.799999999999</v>
      </c>
      <c r="AX100" s="23"/>
      <c r="AY100" s="18">
        <f t="shared" si="586"/>
        <v>0.16420945454545455</v>
      </c>
      <c r="AZ100" s="18" t="str">
        <f t="shared" si="381"/>
        <v xml:space="preserve"> </v>
      </c>
      <c r="BA100" s="23"/>
      <c r="BB100" s="23"/>
      <c r="BC100" s="23"/>
      <c r="BD100" s="18" t="str">
        <f t="shared" si="382"/>
        <v xml:space="preserve"> </v>
      </c>
      <c r="BE100" s="18" t="str">
        <f t="shared" si="383"/>
        <v xml:space="preserve"> </v>
      </c>
      <c r="BF100" s="23"/>
      <c r="BG100" s="23"/>
      <c r="BH100" s="23"/>
      <c r="BI100" s="18" t="str">
        <f t="shared" si="587"/>
        <v xml:space="preserve"> </v>
      </c>
      <c r="BJ100" s="18" t="str">
        <f>IF(BG100=0," ",IF(BG100/BH100*100&gt;200,"св.200",BG100/BH100))</f>
        <v xml:space="preserve"> </v>
      </c>
      <c r="BK100" s="23"/>
      <c r="BL100" s="23"/>
      <c r="BM100" s="23"/>
      <c r="BN100" s="18" t="str">
        <f t="shared" si="536"/>
        <v xml:space="preserve"> </v>
      </c>
      <c r="BO100" s="18" t="str">
        <f t="shared" si="387"/>
        <v xml:space="preserve"> </v>
      </c>
      <c r="BP100" s="23"/>
      <c r="BQ100" s="23"/>
      <c r="BR100" s="23"/>
      <c r="BS100" s="18" t="str">
        <f t="shared" si="588"/>
        <v xml:space="preserve"> </v>
      </c>
      <c r="BT100" s="18" t="str">
        <f t="shared" si="389"/>
        <v xml:space="preserve"> </v>
      </c>
      <c r="BU100" s="23"/>
      <c r="BV100" s="23"/>
      <c r="BW100" s="23"/>
      <c r="BX100" s="18" t="str">
        <f t="shared" si="563"/>
        <v xml:space="preserve"> </v>
      </c>
      <c r="BY100" s="18" t="str">
        <f t="shared" si="391"/>
        <v xml:space="preserve"> </v>
      </c>
      <c r="BZ100" s="23"/>
      <c r="CA100" s="23"/>
      <c r="CB100" s="23"/>
      <c r="CC100" s="18" t="str">
        <f t="shared" si="478"/>
        <v xml:space="preserve"> </v>
      </c>
      <c r="CD100" s="18" t="str">
        <f t="shared" si="392"/>
        <v xml:space="preserve"> </v>
      </c>
      <c r="CE100" s="17"/>
      <c r="CF100" s="17">
        <f t="shared" si="603"/>
        <v>112421.4</v>
      </c>
      <c r="CG100" s="17"/>
      <c r="CH100" s="18" t="str">
        <f t="shared" si="395"/>
        <v xml:space="preserve"> </v>
      </c>
      <c r="CI100" s="18" t="str">
        <f t="shared" si="416"/>
        <v xml:space="preserve"> </v>
      </c>
      <c r="CJ100" s="23"/>
      <c r="CK100" s="23"/>
      <c r="CL100" s="23"/>
      <c r="CM100" s="18" t="str">
        <f t="shared" si="396"/>
        <v xml:space="preserve"> </v>
      </c>
      <c r="CN100" s="18" t="str">
        <f t="shared" si="417"/>
        <v xml:space="preserve"> </v>
      </c>
      <c r="CO100" s="23"/>
      <c r="CP100" s="23">
        <v>112421.4</v>
      </c>
      <c r="CQ100" s="23"/>
      <c r="CR100" s="18" t="str">
        <f t="shared" si="397"/>
        <v xml:space="preserve"> </v>
      </c>
      <c r="CS100" s="18" t="str">
        <f t="shared" si="398"/>
        <v xml:space="preserve"> </v>
      </c>
      <c r="CT100" s="23"/>
      <c r="CU100" s="23"/>
      <c r="CV100" s="23"/>
      <c r="CW100" s="18" t="str">
        <f t="shared" si="418"/>
        <v xml:space="preserve"> </v>
      </c>
      <c r="CX100" s="18" t="str">
        <f t="shared" si="419"/>
        <v xml:space="preserve"> </v>
      </c>
      <c r="CY100" s="23"/>
      <c r="CZ100" s="23"/>
      <c r="DA100" s="23"/>
      <c r="DB100" s="18" t="str">
        <f t="shared" si="589"/>
        <v xml:space="preserve"> </v>
      </c>
      <c r="DC100" s="18" t="str">
        <f t="shared" si="400"/>
        <v xml:space="preserve"> </v>
      </c>
      <c r="DD100" s="23"/>
      <c r="DE100" s="23"/>
      <c r="DF100" s="23"/>
      <c r="DG100" s="18" t="str">
        <f t="shared" si="590"/>
        <v xml:space="preserve"> </v>
      </c>
      <c r="DH100" s="18" t="str">
        <f t="shared" si="402"/>
        <v xml:space="preserve"> </v>
      </c>
      <c r="DI100" s="23"/>
      <c r="DJ100" s="23">
        <v>-100</v>
      </c>
      <c r="DK100" s="18" t="str">
        <f t="shared" si="608"/>
        <v xml:space="preserve"> </v>
      </c>
      <c r="DL100" s="23"/>
      <c r="DM100" s="23"/>
      <c r="DN100" s="23"/>
      <c r="DO100" s="18" t="str">
        <f t="shared" si="591"/>
        <v xml:space="preserve"> </v>
      </c>
      <c r="DP100" s="18" t="str">
        <f t="shared" si="405"/>
        <v xml:space="preserve"> </v>
      </c>
      <c r="DQ100" s="23"/>
      <c r="DR100" s="23"/>
      <c r="DS100" s="23">
        <v>20000</v>
      </c>
      <c r="DT100" s="18" t="str">
        <f t="shared" si="531"/>
        <v xml:space="preserve"> </v>
      </c>
      <c r="DU100" s="18">
        <f t="shared" si="559"/>
        <v>0</v>
      </c>
    </row>
    <row r="101" spans="1:125" s="38" customFormat="1" ht="32.1" customHeight="1" x14ac:dyDescent="0.25">
      <c r="A101" s="12"/>
      <c r="B101" s="4" t="s">
        <v>136</v>
      </c>
      <c r="C101" s="20">
        <f>SUM(C102:C107)</f>
        <v>33337494.420000002</v>
      </c>
      <c r="D101" s="20">
        <f t="shared" ref="D101:E101" si="609">SUM(D102:D107)</f>
        <v>14734153.91</v>
      </c>
      <c r="E101" s="20">
        <f t="shared" si="609"/>
        <v>15278286.530000001</v>
      </c>
      <c r="F101" s="16">
        <f t="shared" si="407"/>
        <v>0.44196944510504699</v>
      </c>
      <c r="G101" s="16">
        <f t="shared" si="362"/>
        <v>0.96438523266784149</v>
      </c>
      <c r="H101" s="15">
        <f t="shared" ref="H101:J101" si="610">SUM(H102:H107)</f>
        <v>30891114.079999998</v>
      </c>
      <c r="I101" s="29">
        <f>SUM(I102:I107)</f>
        <v>13739407.9</v>
      </c>
      <c r="J101" s="15">
        <f t="shared" si="610"/>
        <v>14054367.210000001</v>
      </c>
      <c r="K101" s="16">
        <f t="shared" si="579"/>
        <v>0.44476893466575812</v>
      </c>
      <c r="L101" s="16">
        <f t="shared" si="365"/>
        <v>0.97758993305825259</v>
      </c>
      <c r="M101" s="15">
        <f>SUM(M102:M107)</f>
        <v>23842534.079999998</v>
      </c>
      <c r="N101" s="15">
        <f>SUM(N102:N107)</f>
        <v>11522015.899999999</v>
      </c>
      <c r="O101" s="15">
        <f>SUM(O102:O107)</f>
        <v>11333984.300000001</v>
      </c>
      <c r="P101" s="16">
        <f t="shared" si="580"/>
        <v>0.48325466837290137</v>
      </c>
      <c r="Q101" s="16">
        <f t="shared" si="367"/>
        <v>1.0165900706250315</v>
      </c>
      <c r="R101" s="15">
        <f>SUM(R102:R107)</f>
        <v>1328380</v>
      </c>
      <c r="S101" s="15">
        <f>SUM(S102:S107)</f>
        <v>719408.03</v>
      </c>
      <c r="T101" s="15">
        <f>SUM(T102:T107)</f>
        <v>597928.56000000006</v>
      </c>
      <c r="U101" s="16">
        <f t="shared" si="581"/>
        <v>0.54156794742468273</v>
      </c>
      <c r="V101" s="16">
        <f t="shared" si="369"/>
        <v>1.2031671977669036</v>
      </c>
      <c r="W101" s="15">
        <f>SUM(W102:W107)</f>
        <v>349200</v>
      </c>
      <c r="X101" s="15">
        <f>SUM(X102:X107)</f>
        <v>32563.8</v>
      </c>
      <c r="Y101" s="15">
        <f>SUM(Y102:Y107)</f>
        <v>161810.41999999998</v>
      </c>
      <c r="Z101" s="16">
        <f t="shared" si="582"/>
        <v>9.3252577319587623E-2</v>
      </c>
      <c r="AA101" s="16">
        <f t="shared" si="371"/>
        <v>0.20124661934626956</v>
      </c>
      <c r="AB101" s="15">
        <f>SUM(AB102:AB107)</f>
        <v>571000</v>
      </c>
      <c r="AC101" s="15">
        <f>SUM(AC102:AC107)</f>
        <v>77121.429999999993</v>
      </c>
      <c r="AD101" s="15">
        <f>SUM(AD102:AD107)</f>
        <v>134625.69999999998</v>
      </c>
      <c r="AE101" s="16">
        <f t="shared" si="583"/>
        <v>0.13506380035026269</v>
      </c>
      <c r="AF101" s="16">
        <f t="shared" si="373"/>
        <v>0.57285815412658947</v>
      </c>
      <c r="AG101" s="15">
        <f>SUM(AG102:AG107)</f>
        <v>4800000</v>
      </c>
      <c r="AH101" s="15">
        <f>SUM(AH102:AH107)</f>
        <v>1388298.74</v>
      </c>
      <c r="AI101" s="15">
        <f>SUM(AI102:AI107)</f>
        <v>1826018.23</v>
      </c>
      <c r="AJ101" s="16">
        <f t="shared" si="584"/>
        <v>0.28922890416666669</v>
      </c>
      <c r="AK101" s="16">
        <f t="shared" si="375"/>
        <v>0.76028744795171077</v>
      </c>
      <c r="AL101" s="15">
        <f>SUM(AL102:AL107)</f>
        <v>0</v>
      </c>
      <c r="AM101" s="15">
        <f>SUM(AM102:AM107)</f>
        <v>0</v>
      </c>
      <c r="AN101" s="15">
        <f>SUM(AN102:AN107)</f>
        <v>0</v>
      </c>
      <c r="AO101" s="16" t="str">
        <f t="shared" si="558"/>
        <v xml:space="preserve"> </v>
      </c>
      <c r="AP101" s="16" t="str">
        <f t="shared" si="376"/>
        <v xml:space="preserve"> </v>
      </c>
      <c r="AQ101" s="15">
        <f>SUM(AQ102:AQ107)</f>
        <v>2446380.34</v>
      </c>
      <c r="AR101" s="15">
        <f t="shared" ref="AR101:AS101" si="611">SUM(AR102:AR107)</f>
        <v>994746.01</v>
      </c>
      <c r="AS101" s="15">
        <f t="shared" si="611"/>
        <v>1223919.32</v>
      </c>
      <c r="AT101" s="16">
        <f t="shared" si="585"/>
        <v>0.40661952425598713</v>
      </c>
      <c r="AU101" s="16">
        <f t="shared" si="379"/>
        <v>0.81275456130556056</v>
      </c>
      <c r="AV101" s="15">
        <f>SUM(AV102:AV107)</f>
        <v>200000</v>
      </c>
      <c r="AW101" s="15">
        <f>SUM(AW102:AW107)</f>
        <v>54667.66</v>
      </c>
      <c r="AX101" s="15">
        <f>SUM(AX102:AX107)</f>
        <v>33143.35</v>
      </c>
      <c r="AY101" s="16">
        <f t="shared" si="586"/>
        <v>0.27333830000000003</v>
      </c>
      <c r="AZ101" s="16">
        <f t="shared" si="381"/>
        <v>1.6494307304481897</v>
      </c>
      <c r="BA101" s="15">
        <f>SUM(BA102:BA107)</f>
        <v>91888.15</v>
      </c>
      <c r="BB101" s="15">
        <f>SUM(BB102:BB107)</f>
        <v>36789.49</v>
      </c>
      <c r="BC101" s="15">
        <f>SUM(BC102:BC107)</f>
        <v>26013.739999999998</v>
      </c>
      <c r="BD101" s="16">
        <f t="shared" si="382"/>
        <v>0.40037251811033303</v>
      </c>
      <c r="BE101" s="16">
        <f t="shared" si="383"/>
        <v>1.4142330168595521</v>
      </c>
      <c r="BF101" s="15">
        <f>SUM(BF102:BF107)</f>
        <v>608500</v>
      </c>
      <c r="BG101" s="15">
        <f>SUM(BG102:BG107)</f>
        <v>291327.98</v>
      </c>
      <c r="BH101" s="15">
        <f>SUM(BH102:BH107)</f>
        <v>142430.54999999999</v>
      </c>
      <c r="BI101" s="16">
        <f t="shared" si="587"/>
        <v>0.47876414133114215</v>
      </c>
      <c r="BJ101" s="16" t="str">
        <f t="shared" si="385"/>
        <v>св.200</v>
      </c>
      <c r="BK101" s="15">
        <f>SUM(BK102:BK107)</f>
        <v>540000</v>
      </c>
      <c r="BL101" s="15">
        <f>SUM(BL102:BL107)</f>
        <v>224588.65</v>
      </c>
      <c r="BM101" s="15">
        <f>SUM(BM102:BM107)</f>
        <v>224588.65</v>
      </c>
      <c r="BN101" s="16">
        <f t="shared" si="536"/>
        <v>0.41590490740740738</v>
      </c>
      <c r="BO101" s="16">
        <f t="shared" si="387"/>
        <v>1</v>
      </c>
      <c r="BP101" s="15">
        <f>SUM(BP102:BP107)</f>
        <v>250000</v>
      </c>
      <c r="BQ101" s="15">
        <f>SUM(BQ102:BQ107)</f>
        <v>98444.31</v>
      </c>
      <c r="BR101" s="15">
        <f>SUM(BR102:BR107)</f>
        <v>80759.570000000007</v>
      </c>
      <c r="BS101" s="16">
        <f t="shared" si="588"/>
        <v>0.39377723999999997</v>
      </c>
      <c r="BT101" s="16">
        <f t="shared" si="389"/>
        <v>1.2189801159169122</v>
      </c>
      <c r="BU101" s="15">
        <f>SUM(BU102:BU107)</f>
        <v>673429.96</v>
      </c>
      <c r="BV101" s="15">
        <f>SUM(BV102:BV107)</f>
        <v>228822.04</v>
      </c>
      <c r="BW101" s="15">
        <f>SUM(BW102:BW107)</f>
        <v>52134.270000000004</v>
      </c>
      <c r="BX101" s="16">
        <f t="shared" si="563"/>
        <v>0.3397859519050801</v>
      </c>
      <c r="BY101" s="16" t="str">
        <f t="shared" si="391"/>
        <v>св.200</v>
      </c>
      <c r="BZ101" s="15">
        <f>SUM(BZ102:BZ107)</f>
        <v>0</v>
      </c>
      <c r="CA101" s="15">
        <f>SUM(CA102:CA107)</f>
        <v>0</v>
      </c>
      <c r="CB101" s="15">
        <f>SUM(CB102:CB107)</f>
        <v>0</v>
      </c>
      <c r="CC101" s="16" t="str">
        <f t="shared" si="478"/>
        <v xml:space="preserve"> </v>
      </c>
      <c r="CD101" s="16" t="str">
        <f t="shared" si="392"/>
        <v xml:space="preserve"> </v>
      </c>
      <c r="CE101" s="20">
        <f>SUM(CE102:CE107)</f>
        <v>50000</v>
      </c>
      <c r="CF101" s="20">
        <f t="shared" ref="CF101" si="612">SUM(CF102:CF107)</f>
        <v>4960.3900000000003</v>
      </c>
      <c r="CG101" s="20">
        <f t="shared" ref="CG101" si="613">SUM(CG102:CG107)</f>
        <v>26739.71</v>
      </c>
      <c r="CH101" s="16">
        <f t="shared" si="395"/>
        <v>9.9207800000000013E-2</v>
      </c>
      <c r="CI101" s="16">
        <f t="shared" si="416"/>
        <v>0.18550649950953096</v>
      </c>
      <c r="CJ101" s="15">
        <f>SUM(CJ102:CJ107)</f>
        <v>50000</v>
      </c>
      <c r="CK101" s="15">
        <f>SUM(CK102:CK107)</f>
        <v>4960.3900000000003</v>
      </c>
      <c r="CL101" s="15">
        <f>SUM(CL102:CL107)</f>
        <v>26739.71</v>
      </c>
      <c r="CM101" s="16">
        <f t="shared" si="396"/>
        <v>9.9207800000000013E-2</v>
      </c>
      <c r="CN101" s="16">
        <f t="shared" si="417"/>
        <v>0.18550649950953096</v>
      </c>
      <c r="CO101" s="15">
        <f>SUM(CO102:CO107)</f>
        <v>0</v>
      </c>
      <c r="CP101" s="15">
        <f>SUM(CP102:CP107)</f>
        <v>0</v>
      </c>
      <c r="CQ101" s="15">
        <f>SUM(CQ102:CQ107)</f>
        <v>0</v>
      </c>
      <c r="CR101" s="16" t="str">
        <f t="shared" si="397"/>
        <v xml:space="preserve"> </v>
      </c>
      <c r="CS101" s="16" t="str">
        <f t="shared" si="398"/>
        <v xml:space="preserve"> </v>
      </c>
      <c r="CT101" s="15">
        <f>SUM(CT102:CT107)</f>
        <v>0</v>
      </c>
      <c r="CU101" s="15">
        <f>SUM(CU102:CU107)</f>
        <v>2718.54</v>
      </c>
      <c r="CV101" s="15">
        <f>SUM(CV102:CV107)</f>
        <v>0</v>
      </c>
      <c r="CW101" s="30" t="str">
        <f t="shared" si="418"/>
        <v xml:space="preserve"> </v>
      </c>
      <c r="CX101" s="30" t="str">
        <f t="shared" si="419"/>
        <v xml:space="preserve"> </v>
      </c>
      <c r="CY101" s="15">
        <f>SUM(CY102:CY107)</f>
        <v>0</v>
      </c>
      <c r="CZ101" s="15">
        <f>SUM(CZ102:CZ107)</f>
        <v>0</v>
      </c>
      <c r="DA101" s="15">
        <f>SUM(DA102:DA107)</f>
        <v>0</v>
      </c>
      <c r="DB101" s="16" t="str">
        <f t="shared" si="589"/>
        <v xml:space="preserve"> </v>
      </c>
      <c r="DC101" s="16" t="str">
        <f t="shared" si="400"/>
        <v xml:space="preserve"> </v>
      </c>
      <c r="DD101" s="15">
        <f>SUM(DD102:DD107)</f>
        <v>0</v>
      </c>
      <c r="DE101" s="15">
        <f>SUM(DE102:DE107)</f>
        <v>0</v>
      </c>
      <c r="DF101" s="15">
        <f>SUM(DF102:DF107)</f>
        <v>0</v>
      </c>
      <c r="DG101" s="16" t="str">
        <f t="shared" si="590"/>
        <v xml:space="preserve"> </v>
      </c>
      <c r="DH101" s="16" t="str">
        <f t="shared" si="402"/>
        <v xml:space="preserve"> </v>
      </c>
      <c r="DI101" s="15">
        <f>SUM(DI102:DI107)</f>
        <v>19800</v>
      </c>
      <c r="DJ101" s="15">
        <f>SUM(DJ102:DJ107)</f>
        <v>0</v>
      </c>
      <c r="DK101" s="16"/>
      <c r="DL101" s="15">
        <f>SUM(DL102:DL107)</f>
        <v>1157.45</v>
      </c>
      <c r="DM101" s="15">
        <f>SUM(DM102:DM107)</f>
        <v>1157.95</v>
      </c>
      <c r="DN101" s="15">
        <f>SUM(DN102:DN107)</f>
        <v>638109.47999999986</v>
      </c>
      <c r="DO101" s="16">
        <f t="shared" si="591"/>
        <v>1.000431984102985</v>
      </c>
      <c r="DP101" s="16">
        <f t="shared" ref="DP101:DP103" si="614">IF(DM101=0," ",IF(DM101/DN101*100&gt;200,"св.200",DM101/DN101))</f>
        <v>1.8146572591273839E-3</v>
      </c>
      <c r="DQ101" s="15">
        <f>SUM(DQ102:DQ107)</f>
        <v>31404.78</v>
      </c>
      <c r="DR101" s="15">
        <f>SUM(DR102:DR107)</f>
        <v>31469</v>
      </c>
      <c r="DS101" s="15">
        <f>SUM(DS102:DS107)</f>
        <v>0</v>
      </c>
      <c r="DT101" s="16">
        <f t="shared" si="531"/>
        <v>1.002044911634471</v>
      </c>
      <c r="DU101" s="16"/>
    </row>
    <row r="102" spans="1:125" s="39" customFormat="1" ht="15.75" customHeight="1" outlineLevel="1" x14ac:dyDescent="0.25">
      <c r="A102" s="11">
        <v>81</v>
      </c>
      <c r="B102" s="5" t="s">
        <v>6</v>
      </c>
      <c r="C102" s="17">
        <f t="shared" ref="C102:C107" si="615">H102+AQ102</f>
        <v>26563242.23</v>
      </c>
      <c r="D102" s="17">
        <f t="shared" ref="D102:E107" si="616">I102+AR102</f>
        <v>12480894.630000001</v>
      </c>
      <c r="E102" s="17">
        <f t="shared" si="616"/>
        <v>12824712.350000001</v>
      </c>
      <c r="F102" s="18">
        <f t="shared" ref="F102:F133" si="617">IF(D102&lt;=0," ",IF(D102/C102*100&gt;200,"СВ.200",D102/C102))</f>
        <v>0.46985584522902574</v>
      </c>
      <c r="G102" s="18">
        <f t="shared" si="362"/>
        <v>0.97319099948467847</v>
      </c>
      <c r="H102" s="10">
        <f t="shared" ref="H102:J107" si="618">W102++AG102+M102+AB102+AL102+R102</f>
        <v>25090680</v>
      </c>
      <c r="I102" s="14">
        <f t="shared" si="618"/>
        <v>11965378.630000001</v>
      </c>
      <c r="J102" s="10">
        <f t="shared" si="618"/>
        <v>11803085.630000001</v>
      </c>
      <c r="K102" s="18">
        <f t="shared" si="579"/>
        <v>0.47688538652599294</v>
      </c>
      <c r="L102" s="18">
        <f t="shared" si="365"/>
        <v>1.0137500485116788</v>
      </c>
      <c r="M102" s="23">
        <v>22210300</v>
      </c>
      <c r="N102" s="23">
        <v>10833466.57</v>
      </c>
      <c r="O102" s="23">
        <v>10748164.470000001</v>
      </c>
      <c r="P102" s="18">
        <f t="shared" si="580"/>
        <v>0.4877676830119359</v>
      </c>
      <c r="Q102" s="18">
        <f t="shared" si="367"/>
        <v>1.0079364341919117</v>
      </c>
      <c r="R102" s="23">
        <v>1328380</v>
      </c>
      <c r="S102" s="23">
        <v>719408.03</v>
      </c>
      <c r="T102" s="23">
        <v>597928.56000000006</v>
      </c>
      <c r="U102" s="18">
        <f t="shared" si="581"/>
        <v>0.54156794742468273</v>
      </c>
      <c r="V102" s="18">
        <f t="shared" si="369"/>
        <v>1.2031671977669036</v>
      </c>
      <c r="W102" s="23"/>
      <c r="X102" s="23"/>
      <c r="Y102" s="23"/>
      <c r="Z102" s="18" t="str">
        <f t="shared" si="582"/>
        <v xml:space="preserve"> </v>
      </c>
      <c r="AA102" s="18" t="str">
        <f t="shared" si="371"/>
        <v xml:space="preserve"> </v>
      </c>
      <c r="AB102" s="23">
        <v>360000</v>
      </c>
      <c r="AC102" s="23">
        <v>46343.15</v>
      </c>
      <c r="AD102" s="23">
        <v>76057.37</v>
      </c>
      <c r="AE102" s="18">
        <f t="shared" si="583"/>
        <v>0.12873097222222224</v>
      </c>
      <c r="AF102" s="18">
        <f t="shared" si="373"/>
        <v>0.60931833430474924</v>
      </c>
      <c r="AG102" s="23">
        <v>1192000</v>
      </c>
      <c r="AH102" s="23">
        <v>366160.88</v>
      </c>
      <c r="AI102" s="23">
        <v>380935.23</v>
      </c>
      <c r="AJ102" s="18">
        <f t="shared" si="584"/>
        <v>0.30718194630872486</v>
      </c>
      <c r="AK102" s="18">
        <f t="shared" si="375"/>
        <v>0.96121558512716199</v>
      </c>
      <c r="AL102" s="23"/>
      <c r="AM102" s="23"/>
      <c r="AN102" s="23"/>
      <c r="AO102" s="18" t="str">
        <f t="shared" si="558"/>
        <v xml:space="preserve"> </v>
      </c>
      <c r="AP102" s="18" t="str">
        <f t="shared" si="376"/>
        <v xml:space="preserve"> </v>
      </c>
      <c r="AQ102" s="6">
        <f t="shared" ref="AQ102:AQ107" si="619">AV102+BA102+BF102+BK102+BP102+BU102+BZ102+CE102+CY102+DD102+DL102+CT102+DQ102</f>
        <v>1472562.23</v>
      </c>
      <c r="AR102" s="6">
        <f t="shared" ref="AR102:AR107" si="620">AW102+BB102+BG102+BL102+BQ102+BV102+CA102+CF102+CZ102+DE102+DM102+CU102+DI102+DR102</f>
        <v>515516</v>
      </c>
      <c r="AS102" s="6">
        <f t="shared" ref="AS102:AS107" si="621">AX102+BC102+BH102+BM102+BR102+BW102+CB102+CG102+DA102+DF102+DN102+CV102+DJ102+DS102</f>
        <v>1021626.72</v>
      </c>
      <c r="AT102" s="18">
        <f t="shared" si="585"/>
        <v>0.35008096058527866</v>
      </c>
      <c r="AU102" s="18">
        <f t="shared" si="379"/>
        <v>0.50460309025590089</v>
      </c>
      <c r="AV102" s="23">
        <v>200000</v>
      </c>
      <c r="AW102" s="23">
        <v>54667.66</v>
      </c>
      <c r="AX102" s="23">
        <v>33143.35</v>
      </c>
      <c r="AY102" s="18">
        <f t="shared" si="586"/>
        <v>0.27333830000000003</v>
      </c>
      <c r="AZ102" s="18">
        <f t="shared" si="381"/>
        <v>1.6494307304481897</v>
      </c>
      <c r="BA102" s="23"/>
      <c r="BB102" s="23"/>
      <c r="BC102" s="23"/>
      <c r="BD102" s="18" t="str">
        <f t="shared" si="382"/>
        <v xml:space="preserve"> </v>
      </c>
      <c r="BE102" s="18" t="str">
        <f t="shared" si="383"/>
        <v xml:space="preserve"> </v>
      </c>
      <c r="BF102" s="23"/>
      <c r="BG102" s="23"/>
      <c r="BH102" s="23"/>
      <c r="BI102" s="18" t="str">
        <f t="shared" si="587"/>
        <v xml:space="preserve"> </v>
      </c>
      <c r="BJ102" s="18" t="str">
        <f t="shared" si="385"/>
        <v xml:space="preserve"> </v>
      </c>
      <c r="BK102" s="23">
        <v>540000</v>
      </c>
      <c r="BL102" s="23">
        <v>224588.65</v>
      </c>
      <c r="BM102" s="23">
        <v>224588.65</v>
      </c>
      <c r="BN102" s="18">
        <f t="shared" si="536"/>
        <v>0.41590490740740738</v>
      </c>
      <c r="BO102" s="18">
        <f t="shared" si="387"/>
        <v>1</v>
      </c>
      <c r="BP102" s="23">
        <v>250000</v>
      </c>
      <c r="BQ102" s="23">
        <v>98444.31</v>
      </c>
      <c r="BR102" s="23">
        <v>80759.570000000007</v>
      </c>
      <c r="BS102" s="18">
        <f t="shared" si="588"/>
        <v>0.39377723999999997</v>
      </c>
      <c r="BT102" s="18">
        <f t="shared" si="389"/>
        <v>1.2189801159169122</v>
      </c>
      <c r="BU102" s="23">
        <v>400000</v>
      </c>
      <c r="BV102" s="23">
        <v>97510</v>
      </c>
      <c r="BW102" s="23">
        <v>24230</v>
      </c>
      <c r="BX102" s="18">
        <f t="shared" ref="BX102:BX106" si="622">IF(BV102&lt;=0," ",IF(BU102&lt;=0," ",IF(BV102/BU102*100&gt;200,"СВ.200",BV102/BU102)))</f>
        <v>0.24377499999999999</v>
      </c>
      <c r="BY102" s="18" t="str">
        <f t="shared" ref="BY102:BY106" si="623">IF(BW102=0," ",IF(BV102/BW102*100&gt;200,"св.200",BV102/BW102))</f>
        <v>св.200</v>
      </c>
      <c r="BZ102" s="23"/>
      <c r="CA102" s="23"/>
      <c r="CB102" s="23"/>
      <c r="CC102" s="18" t="str">
        <f t="shared" si="478"/>
        <v xml:space="preserve"> </v>
      </c>
      <c r="CD102" s="18" t="str">
        <f t="shared" si="392"/>
        <v xml:space="preserve"> </v>
      </c>
      <c r="CE102" s="17">
        <f t="shared" ref="CE102:CE107" si="624">CJ102+CO102</f>
        <v>50000</v>
      </c>
      <c r="CF102" s="17">
        <f t="shared" ref="CF102:CG107" si="625">CK102+CP102</f>
        <v>4960.3900000000003</v>
      </c>
      <c r="CG102" s="17">
        <f t="shared" si="625"/>
        <v>26739.71</v>
      </c>
      <c r="CH102" s="18">
        <f t="shared" si="395"/>
        <v>9.9207800000000013E-2</v>
      </c>
      <c r="CI102" s="18">
        <f t="shared" si="416"/>
        <v>0.18550649950953096</v>
      </c>
      <c r="CJ102" s="23">
        <v>50000</v>
      </c>
      <c r="CK102" s="23">
        <v>4960.3900000000003</v>
      </c>
      <c r="CL102" s="23">
        <v>26739.71</v>
      </c>
      <c r="CM102" s="18">
        <f t="shared" si="396"/>
        <v>9.9207800000000013E-2</v>
      </c>
      <c r="CN102" s="18">
        <f t="shared" si="417"/>
        <v>0.18550649950953096</v>
      </c>
      <c r="CO102" s="23"/>
      <c r="CP102" s="23"/>
      <c r="CQ102" s="23"/>
      <c r="CR102" s="18" t="str">
        <f t="shared" si="397"/>
        <v xml:space="preserve"> </v>
      </c>
      <c r="CS102" s="18" t="str">
        <f t="shared" si="398"/>
        <v xml:space="preserve"> </v>
      </c>
      <c r="CT102" s="23"/>
      <c r="CU102" s="23">
        <v>2718.54</v>
      </c>
      <c r="CV102" s="23"/>
      <c r="CW102" s="18" t="str">
        <f t="shared" si="418"/>
        <v xml:space="preserve"> </v>
      </c>
      <c r="CX102" s="18" t="str">
        <f t="shared" si="419"/>
        <v xml:space="preserve"> </v>
      </c>
      <c r="CY102" s="23"/>
      <c r="CZ102" s="23"/>
      <c r="DA102" s="23"/>
      <c r="DB102" s="18" t="str">
        <f t="shared" si="589"/>
        <v xml:space="preserve"> </v>
      </c>
      <c r="DC102" s="18" t="str">
        <f t="shared" si="400"/>
        <v xml:space="preserve"> </v>
      </c>
      <c r="DD102" s="23"/>
      <c r="DE102" s="23"/>
      <c r="DF102" s="23"/>
      <c r="DG102" s="18" t="str">
        <f t="shared" si="590"/>
        <v xml:space="preserve"> </v>
      </c>
      <c r="DH102" s="18" t="str">
        <f t="shared" si="402"/>
        <v xml:space="preserve"> </v>
      </c>
      <c r="DI102" s="23"/>
      <c r="DJ102" s="23"/>
      <c r="DK102" s="18" t="str">
        <f t="shared" si="608"/>
        <v xml:space="preserve"> </v>
      </c>
      <c r="DL102" s="23">
        <v>1157.45</v>
      </c>
      <c r="DM102" s="23">
        <v>1157.45</v>
      </c>
      <c r="DN102" s="23">
        <v>632165.43999999994</v>
      </c>
      <c r="DO102" s="18">
        <f t="shared" si="591"/>
        <v>1</v>
      </c>
      <c r="DP102" s="18">
        <f t="shared" si="614"/>
        <v>1.830928941639075E-3</v>
      </c>
      <c r="DQ102" s="23">
        <v>31404.78</v>
      </c>
      <c r="DR102" s="23">
        <v>31469</v>
      </c>
      <c r="DS102" s="23"/>
      <c r="DT102" s="18">
        <f t="shared" si="531"/>
        <v>1.002044911634471</v>
      </c>
      <c r="DU102" s="18"/>
    </row>
    <row r="103" spans="1:125" s="39" customFormat="1" ht="15.75" customHeight="1" outlineLevel="1" x14ac:dyDescent="0.25">
      <c r="A103" s="11">
        <f>A102+1</f>
        <v>82</v>
      </c>
      <c r="B103" s="5" t="s">
        <v>11</v>
      </c>
      <c r="C103" s="17">
        <f t="shared" si="615"/>
        <v>1871550</v>
      </c>
      <c r="D103" s="17">
        <f t="shared" si="616"/>
        <v>639386.19999999995</v>
      </c>
      <c r="E103" s="17">
        <f t="shared" si="616"/>
        <v>470650.84</v>
      </c>
      <c r="F103" s="18">
        <f t="shared" si="617"/>
        <v>0.34163458096230392</v>
      </c>
      <c r="G103" s="18">
        <f t="shared" si="362"/>
        <v>1.3585149449642966</v>
      </c>
      <c r="H103" s="10">
        <f>W103++AG103+M103+AB103+AL103+R103</f>
        <v>1213050</v>
      </c>
      <c r="I103" s="14">
        <f t="shared" si="618"/>
        <v>312436.15000000002</v>
      </c>
      <c r="J103" s="10">
        <f t="shared" si="618"/>
        <v>328220.29000000004</v>
      </c>
      <c r="K103" s="18">
        <f t="shared" si="579"/>
        <v>0.25756246651003672</v>
      </c>
      <c r="L103" s="18">
        <f t="shared" si="365"/>
        <v>0.95190992001134356</v>
      </c>
      <c r="M103" s="23">
        <v>806050</v>
      </c>
      <c r="N103" s="23">
        <v>177069.26</v>
      </c>
      <c r="O103" s="23">
        <v>201270.91</v>
      </c>
      <c r="P103" s="18">
        <f>IF(N103&lt;=0," ",IF(M103&lt;=0," ",IF(N103/M103*100&gt;200,"СВ.200",N103/M103)))</f>
        <v>0.21967528068978354</v>
      </c>
      <c r="Q103" s="18">
        <f t="shared" si="367"/>
        <v>0.87975584747939983</v>
      </c>
      <c r="R103" s="23"/>
      <c r="S103" s="23"/>
      <c r="T103" s="23"/>
      <c r="U103" s="18" t="str">
        <f t="shared" si="581"/>
        <v xml:space="preserve"> </v>
      </c>
      <c r="V103" s="18" t="str">
        <f t="shared" ref="V103:V107" si="626">IF(S103=0," ",IF(S103/T103*100&gt;200,"св.200",S103/T103))</f>
        <v xml:space="preserve"> </v>
      </c>
      <c r="W103" s="23"/>
      <c r="X103" s="23"/>
      <c r="Y103" s="23"/>
      <c r="Z103" s="18" t="str">
        <f t="shared" si="582"/>
        <v xml:space="preserve"> </v>
      </c>
      <c r="AA103" s="18" t="str">
        <f t="shared" si="371"/>
        <v xml:space="preserve"> </v>
      </c>
      <c r="AB103" s="23">
        <v>57000</v>
      </c>
      <c r="AC103" s="23">
        <v>5622.32</v>
      </c>
      <c r="AD103" s="23">
        <v>3415.84</v>
      </c>
      <c r="AE103" s="18">
        <f t="shared" si="583"/>
        <v>9.8637192982456129E-2</v>
      </c>
      <c r="AF103" s="18">
        <f t="shared" si="373"/>
        <v>1.6459553140662324</v>
      </c>
      <c r="AG103" s="23">
        <v>350000</v>
      </c>
      <c r="AH103" s="23">
        <v>129744.57</v>
      </c>
      <c r="AI103" s="23">
        <v>123533.54</v>
      </c>
      <c r="AJ103" s="18">
        <f t="shared" si="584"/>
        <v>0.37069877142857144</v>
      </c>
      <c r="AK103" s="18">
        <f t="shared" si="375"/>
        <v>1.0502780864209025</v>
      </c>
      <c r="AL103" s="23"/>
      <c r="AM103" s="23"/>
      <c r="AN103" s="23"/>
      <c r="AO103" s="18" t="str">
        <f t="shared" si="558"/>
        <v xml:space="preserve"> </v>
      </c>
      <c r="AP103" s="18" t="str">
        <f t="shared" si="376"/>
        <v xml:space="preserve"> </v>
      </c>
      <c r="AQ103" s="6">
        <f t="shared" si="619"/>
        <v>658500</v>
      </c>
      <c r="AR103" s="6">
        <f t="shared" si="620"/>
        <v>326950.05</v>
      </c>
      <c r="AS103" s="6">
        <f t="shared" si="621"/>
        <v>142430.54999999999</v>
      </c>
      <c r="AT103" s="18">
        <f t="shared" si="585"/>
        <v>0.49650728929384963</v>
      </c>
      <c r="AU103" s="18" t="str">
        <f t="shared" si="379"/>
        <v>св.200</v>
      </c>
      <c r="AV103" s="23"/>
      <c r="AW103" s="23"/>
      <c r="AX103" s="23"/>
      <c r="AY103" s="18" t="str">
        <f t="shared" si="586"/>
        <v xml:space="preserve"> </v>
      </c>
      <c r="AZ103" s="18" t="str">
        <f t="shared" si="381"/>
        <v xml:space="preserve"> </v>
      </c>
      <c r="BA103" s="23"/>
      <c r="BB103" s="23"/>
      <c r="BC103" s="23"/>
      <c r="BD103" s="18" t="str">
        <f t="shared" si="382"/>
        <v xml:space="preserve"> </v>
      </c>
      <c r="BE103" s="18" t="str">
        <f t="shared" si="383"/>
        <v xml:space="preserve"> </v>
      </c>
      <c r="BF103" s="23">
        <v>608500</v>
      </c>
      <c r="BG103" s="23">
        <v>291327.98</v>
      </c>
      <c r="BH103" s="23">
        <v>142430.54999999999</v>
      </c>
      <c r="BI103" s="18">
        <f t="shared" si="587"/>
        <v>0.47876414133114215</v>
      </c>
      <c r="BJ103" s="18" t="str">
        <f t="shared" si="385"/>
        <v>св.200</v>
      </c>
      <c r="BK103" s="23"/>
      <c r="BL103" s="23"/>
      <c r="BM103" s="23"/>
      <c r="BN103" s="18" t="str">
        <f t="shared" si="536"/>
        <v xml:space="preserve"> </v>
      </c>
      <c r="BO103" s="18" t="str">
        <f t="shared" si="387"/>
        <v xml:space="preserve"> </v>
      </c>
      <c r="BP103" s="23"/>
      <c r="BQ103" s="23"/>
      <c r="BR103" s="23"/>
      <c r="BS103" s="18" t="str">
        <f t="shared" si="588"/>
        <v xml:space="preserve"> </v>
      </c>
      <c r="BT103" s="18" t="str">
        <f t="shared" si="389"/>
        <v xml:space="preserve"> </v>
      </c>
      <c r="BU103" s="23">
        <v>50000</v>
      </c>
      <c r="BV103" s="23">
        <v>35622.07</v>
      </c>
      <c r="BW103" s="23"/>
      <c r="BX103" s="18">
        <f t="shared" si="622"/>
        <v>0.7124414</v>
      </c>
      <c r="BY103" s="18" t="str">
        <f t="shared" si="623"/>
        <v xml:space="preserve"> </v>
      </c>
      <c r="BZ103" s="23"/>
      <c r="CA103" s="23"/>
      <c r="CB103" s="23"/>
      <c r="CC103" s="18" t="str">
        <f t="shared" si="478"/>
        <v xml:space="preserve"> </v>
      </c>
      <c r="CD103" s="18" t="str">
        <f t="shared" si="392"/>
        <v xml:space="preserve"> </v>
      </c>
      <c r="CE103" s="17">
        <f t="shared" si="624"/>
        <v>0</v>
      </c>
      <c r="CF103" s="17">
        <f t="shared" si="625"/>
        <v>0</v>
      </c>
      <c r="CG103" s="17">
        <f t="shared" si="625"/>
        <v>0</v>
      </c>
      <c r="CH103" s="18" t="str">
        <f t="shared" si="395"/>
        <v xml:space="preserve"> </v>
      </c>
      <c r="CI103" s="18" t="str">
        <f t="shared" si="416"/>
        <v xml:space="preserve"> </v>
      </c>
      <c r="CJ103" s="23"/>
      <c r="CK103" s="23"/>
      <c r="CL103" s="23"/>
      <c r="CM103" s="18" t="str">
        <f t="shared" si="396"/>
        <v xml:space="preserve"> </v>
      </c>
      <c r="CN103" s="18" t="str">
        <f t="shared" si="417"/>
        <v xml:space="preserve"> </v>
      </c>
      <c r="CO103" s="23"/>
      <c r="CP103" s="23"/>
      <c r="CQ103" s="23"/>
      <c r="CR103" s="18" t="str">
        <f t="shared" si="397"/>
        <v xml:space="preserve"> </v>
      </c>
      <c r="CS103" s="18" t="str">
        <f t="shared" si="398"/>
        <v xml:space="preserve"> </v>
      </c>
      <c r="CT103" s="23"/>
      <c r="CU103" s="23"/>
      <c r="CV103" s="23"/>
      <c r="CW103" s="18" t="str">
        <f t="shared" si="418"/>
        <v xml:space="preserve"> </v>
      </c>
      <c r="CX103" s="18" t="str">
        <f t="shared" si="419"/>
        <v xml:space="preserve"> </v>
      </c>
      <c r="CY103" s="23"/>
      <c r="CZ103" s="23"/>
      <c r="DA103" s="23"/>
      <c r="DB103" s="18" t="str">
        <f t="shared" si="589"/>
        <v xml:space="preserve"> </v>
      </c>
      <c r="DC103" s="18" t="str">
        <f t="shared" si="400"/>
        <v xml:space="preserve"> </v>
      </c>
      <c r="DD103" s="23"/>
      <c r="DE103" s="23"/>
      <c r="DF103" s="23"/>
      <c r="DG103" s="18" t="str">
        <f t="shared" si="590"/>
        <v xml:space="preserve"> </v>
      </c>
      <c r="DH103" s="18" t="str">
        <f t="shared" si="402"/>
        <v xml:space="preserve"> </v>
      </c>
      <c r="DI103" s="23"/>
      <c r="DJ103" s="23"/>
      <c r="DK103" s="18" t="str">
        <f t="shared" si="608"/>
        <v xml:space="preserve"> </v>
      </c>
      <c r="DL103" s="23"/>
      <c r="DM103" s="23"/>
      <c r="DN103" s="23"/>
      <c r="DO103" s="18" t="str">
        <f t="shared" si="591"/>
        <v xml:space="preserve"> </v>
      </c>
      <c r="DP103" s="18" t="str">
        <f t="shared" si="614"/>
        <v xml:space="preserve"> </v>
      </c>
      <c r="DQ103" s="23"/>
      <c r="DR103" s="23"/>
      <c r="DS103" s="23"/>
      <c r="DT103" s="18" t="str">
        <f t="shared" si="531"/>
        <v xml:space="preserve"> </v>
      </c>
      <c r="DU103" s="18" t="str">
        <f t="shared" ref="DU103" si="627">IF(DR103=0," ",IF(DR103/DS103*100&gt;200,"св.200",DR103/DS103))</f>
        <v xml:space="preserve"> </v>
      </c>
    </row>
    <row r="104" spans="1:125" s="39" customFormat="1" ht="15.75" customHeight="1" outlineLevel="1" x14ac:dyDescent="0.25">
      <c r="A104" s="11">
        <f t="shared" ref="A104:A107" si="628">A103+1</f>
        <v>83</v>
      </c>
      <c r="B104" s="5" t="s">
        <v>69</v>
      </c>
      <c r="C104" s="17">
        <f t="shared" si="615"/>
        <v>1538991.86</v>
      </c>
      <c r="D104" s="17">
        <f t="shared" si="616"/>
        <v>565346.27</v>
      </c>
      <c r="E104" s="17">
        <f t="shared" si="616"/>
        <v>443635.26</v>
      </c>
      <c r="F104" s="18">
        <f t="shared" si="617"/>
        <v>0.36734844718411958</v>
      </c>
      <c r="G104" s="18">
        <f t="shared" si="362"/>
        <v>1.2743492706147839</v>
      </c>
      <c r="H104" s="10">
        <f>W104++AG104+M104+AB104+AL104+R104</f>
        <v>1427084.08</v>
      </c>
      <c r="I104" s="14">
        <f t="shared" si="618"/>
        <v>486105.29</v>
      </c>
      <c r="J104" s="10">
        <f t="shared" si="618"/>
        <v>435841.27</v>
      </c>
      <c r="K104" s="18">
        <f t="shared" si="579"/>
        <v>0.34062834615883314</v>
      </c>
      <c r="L104" s="18">
        <f t="shared" si="365"/>
        <v>1.1153264352409764</v>
      </c>
      <c r="M104" s="23">
        <v>294184.08</v>
      </c>
      <c r="N104" s="23">
        <v>151405.10999999999</v>
      </c>
      <c r="O104" s="23">
        <v>141493.66</v>
      </c>
      <c r="P104" s="18">
        <f>IF(N104&lt;=0," ",IF(M104&lt;=0," ",IF(N104/M104*100&gt;200,"СВ.200",N104/M104)))</f>
        <v>0.51466112646204365</v>
      </c>
      <c r="Q104" s="18">
        <f t="shared" si="367"/>
        <v>1.0700487216176329</v>
      </c>
      <c r="R104" s="23"/>
      <c r="S104" s="23"/>
      <c r="T104" s="23"/>
      <c r="U104" s="18" t="str">
        <f t="shared" si="581"/>
        <v xml:space="preserve"> </v>
      </c>
      <c r="V104" s="18" t="str">
        <f t="shared" si="626"/>
        <v xml:space="preserve"> </v>
      </c>
      <c r="W104" s="23">
        <v>105900</v>
      </c>
      <c r="X104" s="23">
        <v>14783.7</v>
      </c>
      <c r="Y104" s="23">
        <v>34640.400000000001</v>
      </c>
      <c r="Z104" s="18">
        <f t="shared" si="582"/>
        <v>0.13960056657223796</v>
      </c>
      <c r="AA104" s="18">
        <f t="shared" si="371"/>
        <v>0.42677624969688571</v>
      </c>
      <c r="AB104" s="23">
        <v>60000</v>
      </c>
      <c r="AC104" s="23">
        <v>4722.18</v>
      </c>
      <c r="AD104" s="23">
        <v>8394.23</v>
      </c>
      <c r="AE104" s="18">
        <f t="shared" si="583"/>
        <v>7.8703000000000009E-2</v>
      </c>
      <c r="AF104" s="18">
        <f t="shared" si="373"/>
        <v>0.56255070447200051</v>
      </c>
      <c r="AG104" s="23">
        <v>967000</v>
      </c>
      <c r="AH104" s="23">
        <v>315194.3</v>
      </c>
      <c r="AI104" s="23">
        <v>251312.98</v>
      </c>
      <c r="AJ104" s="18">
        <f t="shared" si="584"/>
        <v>0.32595067218200618</v>
      </c>
      <c r="AK104" s="18">
        <f t="shared" si="375"/>
        <v>1.2541902929168243</v>
      </c>
      <c r="AL104" s="23"/>
      <c r="AM104" s="23"/>
      <c r="AN104" s="23"/>
      <c r="AO104" s="18" t="str">
        <f t="shared" si="558"/>
        <v xml:space="preserve"> </v>
      </c>
      <c r="AP104" s="18" t="str">
        <f t="shared" si="376"/>
        <v xml:space="preserve"> </v>
      </c>
      <c r="AQ104" s="6">
        <f t="shared" si="619"/>
        <v>111907.78</v>
      </c>
      <c r="AR104" s="6">
        <f t="shared" si="620"/>
        <v>79240.98</v>
      </c>
      <c r="AS104" s="6">
        <f t="shared" si="621"/>
        <v>7793.99</v>
      </c>
      <c r="AT104" s="18">
        <f t="shared" si="585"/>
        <v>0.70809178772021031</v>
      </c>
      <c r="AU104" s="18" t="str">
        <f t="shared" si="379"/>
        <v>св.200</v>
      </c>
      <c r="AV104" s="23"/>
      <c r="AW104" s="23"/>
      <c r="AX104" s="23"/>
      <c r="AY104" s="18" t="str">
        <f t="shared" si="586"/>
        <v xml:space="preserve"> </v>
      </c>
      <c r="AZ104" s="18" t="str">
        <f t="shared" si="381"/>
        <v xml:space="preserve"> </v>
      </c>
      <c r="BA104" s="23">
        <v>15788.15</v>
      </c>
      <c r="BB104" s="23">
        <v>6840.98</v>
      </c>
      <c r="BC104" s="23">
        <v>1850.28</v>
      </c>
      <c r="BD104" s="18">
        <f t="shared" si="382"/>
        <v>0.43329839151515531</v>
      </c>
      <c r="BE104" s="18" t="str">
        <f t="shared" si="383"/>
        <v>св.200</v>
      </c>
      <c r="BF104" s="23"/>
      <c r="BG104" s="23"/>
      <c r="BH104" s="23"/>
      <c r="BI104" s="18" t="str">
        <f t="shared" si="587"/>
        <v xml:space="preserve"> </v>
      </c>
      <c r="BJ104" s="18" t="str">
        <f t="shared" si="385"/>
        <v xml:space="preserve"> </v>
      </c>
      <c r="BK104" s="23"/>
      <c r="BL104" s="23"/>
      <c r="BM104" s="23"/>
      <c r="BN104" s="18" t="str">
        <f t="shared" si="536"/>
        <v xml:space="preserve"> </v>
      </c>
      <c r="BO104" s="18" t="str">
        <f t="shared" si="387"/>
        <v xml:space="preserve"> </v>
      </c>
      <c r="BP104" s="23"/>
      <c r="BQ104" s="23"/>
      <c r="BR104" s="23"/>
      <c r="BS104" s="18" t="str">
        <f t="shared" si="588"/>
        <v xml:space="preserve"> </v>
      </c>
      <c r="BT104" s="18" t="str">
        <f t="shared" si="389"/>
        <v xml:space="preserve"> </v>
      </c>
      <c r="BU104" s="23">
        <v>96119.63</v>
      </c>
      <c r="BV104" s="23">
        <v>52600</v>
      </c>
      <c r="BW104" s="23"/>
      <c r="BX104" s="18">
        <f t="shared" si="622"/>
        <v>0.54723473238504972</v>
      </c>
      <c r="BY104" s="18" t="str">
        <f t="shared" si="623"/>
        <v xml:space="preserve"> </v>
      </c>
      <c r="BZ104" s="23"/>
      <c r="CA104" s="23"/>
      <c r="CB104" s="23"/>
      <c r="CC104" s="18" t="str">
        <f t="shared" si="478"/>
        <v xml:space="preserve"> </v>
      </c>
      <c r="CD104" s="18" t="str">
        <f t="shared" si="392"/>
        <v xml:space="preserve"> </v>
      </c>
      <c r="CE104" s="17">
        <f t="shared" si="624"/>
        <v>0</v>
      </c>
      <c r="CF104" s="17">
        <f t="shared" si="625"/>
        <v>0</v>
      </c>
      <c r="CG104" s="17">
        <f t="shared" si="625"/>
        <v>0</v>
      </c>
      <c r="CH104" s="18" t="str">
        <f t="shared" si="395"/>
        <v xml:space="preserve"> </v>
      </c>
      <c r="CI104" s="18" t="str">
        <f t="shared" si="416"/>
        <v xml:space="preserve"> </v>
      </c>
      <c r="CJ104" s="23"/>
      <c r="CK104" s="23"/>
      <c r="CL104" s="23"/>
      <c r="CM104" s="18" t="str">
        <f t="shared" si="396"/>
        <v xml:space="preserve"> </v>
      </c>
      <c r="CN104" s="18" t="str">
        <f t="shared" si="417"/>
        <v xml:space="preserve"> </v>
      </c>
      <c r="CO104" s="23"/>
      <c r="CP104" s="23"/>
      <c r="CQ104" s="23"/>
      <c r="CR104" s="18" t="str">
        <f t="shared" si="397"/>
        <v xml:space="preserve"> </v>
      </c>
      <c r="CS104" s="18" t="str">
        <f t="shared" si="398"/>
        <v xml:space="preserve"> </v>
      </c>
      <c r="CT104" s="23"/>
      <c r="CU104" s="23"/>
      <c r="CV104" s="23"/>
      <c r="CW104" s="18" t="str">
        <f t="shared" si="418"/>
        <v xml:space="preserve"> </v>
      </c>
      <c r="CX104" s="18" t="str">
        <f t="shared" si="419"/>
        <v xml:space="preserve"> </v>
      </c>
      <c r="CY104" s="23"/>
      <c r="CZ104" s="23"/>
      <c r="DA104" s="23"/>
      <c r="DB104" s="18" t="str">
        <f t="shared" si="589"/>
        <v xml:space="preserve"> </v>
      </c>
      <c r="DC104" s="18" t="str">
        <f t="shared" si="400"/>
        <v xml:space="preserve"> </v>
      </c>
      <c r="DD104" s="23"/>
      <c r="DE104" s="23"/>
      <c r="DF104" s="23"/>
      <c r="DG104" s="18" t="str">
        <f t="shared" si="590"/>
        <v xml:space="preserve"> </v>
      </c>
      <c r="DH104" s="18" t="str">
        <f t="shared" si="402"/>
        <v xml:space="preserve"> </v>
      </c>
      <c r="DI104" s="23">
        <v>19800</v>
      </c>
      <c r="DJ104" s="23"/>
      <c r="DK104" s="18" t="str">
        <f t="shared" si="403"/>
        <v xml:space="preserve"> </v>
      </c>
      <c r="DL104" s="23"/>
      <c r="DM104" s="23"/>
      <c r="DN104" s="23">
        <v>5943.71</v>
      </c>
      <c r="DO104" s="18" t="str">
        <f t="shared" si="591"/>
        <v xml:space="preserve"> </v>
      </c>
      <c r="DP104" s="18">
        <f t="shared" si="405"/>
        <v>0</v>
      </c>
      <c r="DQ104" s="23"/>
      <c r="DR104" s="23"/>
      <c r="DS104" s="23"/>
      <c r="DT104" s="18" t="str">
        <f t="shared" si="531"/>
        <v xml:space="preserve"> </v>
      </c>
      <c r="DU104" s="18" t="str">
        <f t="shared" ref="DU104:DU107" si="629">IF(DS104=0," ",IF(DR104/DS104*100&gt;200,"св.200",DR104/DS104))</f>
        <v xml:space="preserve"> </v>
      </c>
    </row>
    <row r="105" spans="1:125" s="39" customFormat="1" ht="15" customHeight="1" outlineLevel="1" x14ac:dyDescent="0.25">
      <c r="A105" s="11">
        <f t="shared" si="628"/>
        <v>84</v>
      </c>
      <c r="B105" s="5" t="s">
        <v>31</v>
      </c>
      <c r="C105" s="17">
        <f t="shared" si="615"/>
        <v>1134610.33</v>
      </c>
      <c r="D105" s="17">
        <f t="shared" si="616"/>
        <v>386470.23</v>
      </c>
      <c r="E105" s="17">
        <f t="shared" si="616"/>
        <v>426487.40000000008</v>
      </c>
      <c r="F105" s="18">
        <f t="shared" si="617"/>
        <v>0.34061934726083443</v>
      </c>
      <c r="G105" s="18">
        <f t="shared" si="362"/>
        <v>0.90617033469218533</v>
      </c>
      <c r="H105" s="10">
        <f>W105++AG105+M105+AB105+AL105+R105</f>
        <v>1087300</v>
      </c>
      <c r="I105" s="14">
        <f t="shared" si="618"/>
        <v>376469.73</v>
      </c>
      <c r="J105" s="10">
        <f t="shared" si="618"/>
        <v>426487.07000000007</v>
      </c>
      <c r="K105" s="18">
        <f t="shared" si="579"/>
        <v>0.34624273889450929</v>
      </c>
      <c r="L105" s="18">
        <f t="shared" si="365"/>
        <v>0.88272249379096046</v>
      </c>
      <c r="M105" s="23">
        <v>110000</v>
      </c>
      <c r="N105" s="23">
        <v>69086.149999999994</v>
      </c>
      <c r="O105" s="23">
        <v>43792.2</v>
      </c>
      <c r="P105" s="18">
        <f>IF(N105&lt;=0," ",IF(M105&lt;=0," ",IF(N105/M105*100&gt;200,"СВ.200",N105/M105)))</f>
        <v>0.62805590909090903</v>
      </c>
      <c r="Q105" s="18">
        <f t="shared" si="367"/>
        <v>1.5775903014692114</v>
      </c>
      <c r="R105" s="23"/>
      <c r="S105" s="23"/>
      <c r="T105" s="23"/>
      <c r="U105" s="18" t="str">
        <f t="shared" si="581"/>
        <v xml:space="preserve"> </v>
      </c>
      <c r="V105" s="18" t="str">
        <f t="shared" si="626"/>
        <v xml:space="preserve"> </v>
      </c>
      <c r="W105" s="23">
        <v>300</v>
      </c>
      <c r="X105" s="23"/>
      <c r="Y105" s="23">
        <v>231.9</v>
      </c>
      <c r="Z105" s="18" t="str">
        <f t="shared" ref="Z105:Z107" si="630">IF(X105&lt;=0," ",IF(W105&lt;=0," ",IF(X105/W105*100&gt;200,"СВ.200",X105/W105)))</f>
        <v xml:space="preserve"> </v>
      </c>
      <c r="AA105" s="18">
        <f t="shared" ref="AA105:AA107" si="631">IF(Y105=0," ",IF(X105/Y105*100&gt;200,"св.200",X105/Y105))</f>
        <v>0</v>
      </c>
      <c r="AB105" s="23">
        <v>49000</v>
      </c>
      <c r="AC105" s="23">
        <v>10423.629999999999</v>
      </c>
      <c r="AD105" s="23">
        <v>18752.39</v>
      </c>
      <c r="AE105" s="18">
        <f t="shared" si="583"/>
        <v>0.21272714285714284</v>
      </c>
      <c r="AF105" s="18">
        <f>IF(AC105&lt;=0," ",IF(AC105/AD105*100&gt;200,"св.200",AC105/AD105))</f>
        <v>0.55585608021164234</v>
      </c>
      <c r="AG105" s="23">
        <v>928000</v>
      </c>
      <c r="AH105" s="23">
        <v>296959.95</v>
      </c>
      <c r="AI105" s="23">
        <v>363710.58</v>
      </c>
      <c r="AJ105" s="18">
        <f t="shared" si="584"/>
        <v>0.31999994612068966</v>
      </c>
      <c r="AK105" s="18">
        <f t="shared" si="375"/>
        <v>0.81647322439726666</v>
      </c>
      <c r="AL105" s="23"/>
      <c r="AM105" s="23"/>
      <c r="AN105" s="23"/>
      <c r="AO105" s="18" t="str">
        <f t="shared" si="558"/>
        <v xml:space="preserve"> </v>
      </c>
      <c r="AP105" s="18" t="str">
        <f t="shared" si="376"/>
        <v xml:space="preserve"> </v>
      </c>
      <c r="AQ105" s="6">
        <f t="shared" si="619"/>
        <v>47310.33</v>
      </c>
      <c r="AR105" s="6">
        <f t="shared" si="620"/>
        <v>10000.5</v>
      </c>
      <c r="AS105" s="6">
        <f t="shared" si="621"/>
        <v>0.33</v>
      </c>
      <c r="AT105" s="18">
        <f t="shared" si="585"/>
        <v>0.21138089715290509</v>
      </c>
      <c r="AU105" s="18" t="str">
        <f t="shared" si="379"/>
        <v>св.200</v>
      </c>
      <c r="AV105" s="23"/>
      <c r="AW105" s="23"/>
      <c r="AX105" s="23"/>
      <c r="AY105" s="18" t="str">
        <f t="shared" si="586"/>
        <v xml:space="preserve"> </v>
      </c>
      <c r="AZ105" s="18" t="str">
        <f t="shared" si="381"/>
        <v xml:space="preserve"> </v>
      </c>
      <c r="BA105" s="23"/>
      <c r="BB105" s="23"/>
      <c r="BC105" s="23"/>
      <c r="BD105" s="18" t="str">
        <f t="shared" ref="BD105:BD107" si="632">IF(BB105&lt;=0," ",IF(BA105&lt;=0," ",IF(BB105/BA105*100&gt;200,"СВ.200",BB105/BA105)))</f>
        <v xml:space="preserve"> </v>
      </c>
      <c r="BE105" s="18" t="str">
        <f t="shared" ref="BE105:BE107" si="633">IF(BC105=0," ",IF(BB105/BC105*100&gt;200,"св.200",BB105/BC105))</f>
        <v xml:space="preserve"> </v>
      </c>
      <c r="BF105" s="23"/>
      <c r="BG105" s="23"/>
      <c r="BH105" s="23"/>
      <c r="BI105" s="18" t="str">
        <f t="shared" si="587"/>
        <v xml:space="preserve"> </v>
      </c>
      <c r="BJ105" s="18" t="str">
        <f t="shared" si="385"/>
        <v xml:space="preserve"> </v>
      </c>
      <c r="BK105" s="23"/>
      <c r="BL105" s="23"/>
      <c r="BM105" s="23"/>
      <c r="BN105" s="18" t="str">
        <f t="shared" si="536"/>
        <v xml:space="preserve"> </v>
      </c>
      <c r="BO105" s="18" t="str">
        <f t="shared" si="387"/>
        <v xml:space="preserve"> </v>
      </c>
      <c r="BP105" s="23"/>
      <c r="BQ105" s="23"/>
      <c r="BR105" s="23"/>
      <c r="BS105" s="18" t="str">
        <f t="shared" si="588"/>
        <v xml:space="preserve"> </v>
      </c>
      <c r="BT105" s="18" t="str">
        <f t="shared" si="389"/>
        <v xml:space="preserve"> </v>
      </c>
      <c r="BU105" s="23">
        <v>47310.33</v>
      </c>
      <c r="BV105" s="23">
        <v>10000</v>
      </c>
      <c r="BW105" s="23"/>
      <c r="BX105" s="18">
        <f t="shared" si="622"/>
        <v>0.21137032863647326</v>
      </c>
      <c r="BY105" s="18" t="str">
        <f t="shared" si="623"/>
        <v xml:space="preserve"> </v>
      </c>
      <c r="BZ105" s="23"/>
      <c r="CA105" s="23"/>
      <c r="CB105" s="23"/>
      <c r="CC105" s="18" t="str">
        <f t="shared" si="478"/>
        <v xml:space="preserve"> </v>
      </c>
      <c r="CD105" s="18" t="str">
        <f t="shared" si="392"/>
        <v xml:space="preserve"> </v>
      </c>
      <c r="CE105" s="17">
        <f t="shared" si="624"/>
        <v>0</v>
      </c>
      <c r="CF105" s="17">
        <f t="shared" si="625"/>
        <v>0</v>
      </c>
      <c r="CG105" s="17">
        <f t="shared" si="625"/>
        <v>0</v>
      </c>
      <c r="CH105" s="18" t="str">
        <f t="shared" si="395"/>
        <v xml:space="preserve"> </v>
      </c>
      <c r="CI105" s="18" t="str">
        <f t="shared" si="416"/>
        <v xml:space="preserve"> </v>
      </c>
      <c r="CJ105" s="23"/>
      <c r="CK105" s="23"/>
      <c r="CL105" s="23"/>
      <c r="CM105" s="18" t="str">
        <f t="shared" si="396"/>
        <v xml:space="preserve"> </v>
      </c>
      <c r="CN105" s="18" t="str">
        <f t="shared" si="417"/>
        <v xml:space="preserve"> </v>
      </c>
      <c r="CO105" s="23"/>
      <c r="CP105" s="23"/>
      <c r="CQ105" s="23"/>
      <c r="CR105" s="18" t="str">
        <f t="shared" si="397"/>
        <v xml:space="preserve"> </v>
      </c>
      <c r="CS105" s="18" t="str">
        <f t="shared" si="398"/>
        <v xml:space="preserve"> </v>
      </c>
      <c r="CT105" s="23"/>
      <c r="CU105" s="23"/>
      <c r="CV105" s="23"/>
      <c r="CW105" s="18" t="str">
        <f t="shared" si="418"/>
        <v xml:space="preserve"> </v>
      </c>
      <c r="CX105" s="18" t="str">
        <f t="shared" si="419"/>
        <v xml:space="preserve"> </v>
      </c>
      <c r="CY105" s="23"/>
      <c r="CZ105" s="23"/>
      <c r="DA105" s="23"/>
      <c r="DB105" s="18" t="str">
        <f t="shared" si="589"/>
        <v xml:space="preserve"> </v>
      </c>
      <c r="DC105" s="18" t="str">
        <f t="shared" si="400"/>
        <v xml:space="preserve"> </v>
      </c>
      <c r="DD105" s="23"/>
      <c r="DE105" s="23"/>
      <c r="DF105" s="23"/>
      <c r="DG105" s="18" t="str">
        <f t="shared" si="590"/>
        <v xml:space="preserve"> </v>
      </c>
      <c r="DH105" s="18" t="str">
        <f t="shared" si="402"/>
        <v xml:space="preserve"> </v>
      </c>
      <c r="DI105" s="23"/>
      <c r="DJ105" s="23"/>
      <c r="DK105" s="18" t="str">
        <f t="shared" si="403"/>
        <v xml:space="preserve"> </v>
      </c>
      <c r="DL105" s="23"/>
      <c r="DM105" s="23">
        <v>0.5</v>
      </c>
      <c r="DN105" s="23">
        <v>0.33</v>
      </c>
      <c r="DO105" s="18" t="str">
        <f t="shared" si="591"/>
        <v xml:space="preserve"> </v>
      </c>
      <c r="DP105" s="18">
        <f t="shared" si="405"/>
        <v>1.5151515151515151</v>
      </c>
      <c r="DQ105" s="23"/>
      <c r="DR105" s="23"/>
      <c r="DS105" s="23"/>
      <c r="DT105" s="18" t="str">
        <f t="shared" si="531"/>
        <v xml:space="preserve"> </v>
      </c>
      <c r="DU105" s="18" t="str">
        <f t="shared" si="629"/>
        <v xml:space="preserve"> </v>
      </c>
    </row>
    <row r="106" spans="1:125" s="39" customFormat="1" ht="15.75" customHeight="1" outlineLevel="1" x14ac:dyDescent="0.25">
      <c r="A106" s="11">
        <f t="shared" si="628"/>
        <v>85</v>
      </c>
      <c r="B106" s="5" t="s">
        <v>101</v>
      </c>
      <c r="C106" s="17">
        <f t="shared" si="615"/>
        <v>996000</v>
      </c>
      <c r="D106" s="17">
        <f t="shared" si="616"/>
        <v>336058.35000000003</v>
      </c>
      <c r="E106" s="17">
        <f t="shared" si="616"/>
        <v>466796.17000000004</v>
      </c>
      <c r="F106" s="18">
        <f t="shared" si="617"/>
        <v>0.33740798192771088</v>
      </c>
      <c r="G106" s="18">
        <f t="shared" si="362"/>
        <v>0.71992525131472263</v>
      </c>
      <c r="H106" s="10">
        <f>W106++AG106+M106+AB106+AL106+R106</f>
        <v>966000</v>
      </c>
      <c r="I106" s="14">
        <f t="shared" si="618"/>
        <v>334711.26</v>
      </c>
      <c r="J106" s="10">
        <f t="shared" si="618"/>
        <v>466796.17000000004</v>
      </c>
      <c r="K106" s="18">
        <f t="shared" si="579"/>
        <v>0.34649198757763977</v>
      </c>
      <c r="L106" s="18">
        <f t="shared" si="365"/>
        <v>0.71703943072197862</v>
      </c>
      <c r="M106" s="23">
        <v>270000</v>
      </c>
      <c r="N106" s="23">
        <v>187921.62</v>
      </c>
      <c r="O106" s="23">
        <v>132144.73000000001</v>
      </c>
      <c r="P106" s="18">
        <f>IF(N106&lt;=0," ",IF(M106&lt;=0," ",IF(N106/M106*100&gt;200,"СВ.200",N106/M106)))</f>
        <v>0.69600600000000001</v>
      </c>
      <c r="Q106" s="18">
        <f t="shared" si="367"/>
        <v>1.4220894015221037</v>
      </c>
      <c r="R106" s="23"/>
      <c r="S106" s="23"/>
      <c r="T106" s="23"/>
      <c r="U106" s="18" t="str">
        <f t="shared" si="581"/>
        <v xml:space="preserve"> </v>
      </c>
      <c r="V106" s="18" t="str">
        <f t="shared" si="626"/>
        <v xml:space="preserve"> </v>
      </c>
      <c r="W106" s="23">
        <v>33000</v>
      </c>
      <c r="X106" s="23">
        <v>17780.099999999999</v>
      </c>
      <c r="Y106" s="23">
        <v>12335.64</v>
      </c>
      <c r="Z106" s="18">
        <f t="shared" si="630"/>
        <v>0.5387909090909091</v>
      </c>
      <c r="AA106" s="18">
        <f t="shared" si="631"/>
        <v>1.4413601564247984</v>
      </c>
      <c r="AB106" s="23">
        <v>10000</v>
      </c>
      <c r="AC106" s="23">
        <v>1090.94</v>
      </c>
      <c r="AD106" s="23">
        <v>23132.11</v>
      </c>
      <c r="AE106" s="18">
        <f t="shared" si="583"/>
        <v>0.10909400000000001</v>
      </c>
      <c r="AF106" s="18">
        <f t="shared" si="373"/>
        <v>4.7161283601020398E-2</v>
      </c>
      <c r="AG106" s="23">
        <v>653000</v>
      </c>
      <c r="AH106" s="23">
        <v>127918.6</v>
      </c>
      <c r="AI106" s="23">
        <v>299183.69</v>
      </c>
      <c r="AJ106" s="18">
        <f t="shared" si="584"/>
        <v>0.19589372128637061</v>
      </c>
      <c r="AK106" s="18">
        <f t="shared" si="375"/>
        <v>0.42755873490296215</v>
      </c>
      <c r="AL106" s="23"/>
      <c r="AM106" s="23"/>
      <c r="AN106" s="23"/>
      <c r="AO106" s="18" t="str">
        <f t="shared" si="558"/>
        <v xml:space="preserve"> </v>
      </c>
      <c r="AP106" s="18" t="str">
        <f t="shared" si="376"/>
        <v xml:space="preserve"> </v>
      </c>
      <c r="AQ106" s="6">
        <f t="shared" si="619"/>
        <v>30000</v>
      </c>
      <c r="AR106" s="6">
        <f t="shared" si="620"/>
        <v>1347.09</v>
      </c>
      <c r="AS106" s="6">
        <f t="shared" si="621"/>
        <v>0</v>
      </c>
      <c r="AT106" s="18">
        <f t="shared" si="585"/>
        <v>4.4902999999999998E-2</v>
      </c>
      <c r="AU106" s="18" t="str">
        <f t="shared" si="379"/>
        <v xml:space="preserve"> </v>
      </c>
      <c r="AV106" s="23"/>
      <c r="AW106" s="23"/>
      <c r="AX106" s="23"/>
      <c r="AY106" s="18" t="str">
        <f t="shared" si="586"/>
        <v xml:space="preserve"> </v>
      </c>
      <c r="AZ106" s="18" t="str">
        <f t="shared" si="381"/>
        <v xml:space="preserve"> </v>
      </c>
      <c r="BA106" s="23">
        <v>20000</v>
      </c>
      <c r="BB106" s="23">
        <v>1347.09</v>
      </c>
      <c r="BC106" s="23"/>
      <c r="BD106" s="18">
        <f t="shared" si="632"/>
        <v>6.7354499999999998E-2</v>
      </c>
      <c r="BE106" s="18" t="str">
        <f t="shared" si="633"/>
        <v xml:space="preserve"> </v>
      </c>
      <c r="BF106" s="23"/>
      <c r="BG106" s="23"/>
      <c r="BH106" s="23"/>
      <c r="BI106" s="18" t="str">
        <f t="shared" si="587"/>
        <v xml:space="preserve"> </v>
      </c>
      <c r="BJ106" s="18" t="str">
        <f t="shared" si="385"/>
        <v xml:space="preserve"> </v>
      </c>
      <c r="BK106" s="23"/>
      <c r="BL106" s="23"/>
      <c r="BM106" s="23"/>
      <c r="BN106" s="18" t="str">
        <f t="shared" si="536"/>
        <v xml:space="preserve"> </v>
      </c>
      <c r="BO106" s="18" t="str">
        <f t="shared" si="387"/>
        <v xml:space="preserve"> </v>
      </c>
      <c r="BP106" s="23"/>
      <c r="BQ106" s="23"/>
      <c r="BR106" s="23"/>
      <c r="BS106" s="18" t="str">
        <f t="shared" si="588"/>
        <v xml:space="preserve"> </v>
      </c>
      <c r="BT106" s="18" t="str">
        <f t="shared" si="389"/>
        <v xml:space="preserve"> </v>
      </c>
      <c r="BU106" s="23">
        <v>10000</v>
      </c>
      <c r="BV106" s="23"/>
      <c r="BW106" s="23"/>
      <c r="BX106" s="18" t="str">
        <f t="shared" si="622"/>
        <v xml:space="preserve"> </v>
      </c>
      <c r="BY106" s="18" t="str">
        <f t="shared" si="623"/>
        <v xml:space="preserve"> </v>
      </c>
      <c r="BZ106" s="23"/>
      <c r="CA106" s="23"/>
      <c r="CB106" s="23"/>
      <c r="CC106" s="18" t="str">
        <f t="shared" si="478"/>
        <v xml:space="preserve"> </v>
      </c>
      <c r="CD106" s="18" t="str">
        <f t="shared" si="392"/>
        <v xml:space="preserve"> </v>
      </c>
      <c r="CE106" s="17">
        <f t="shared" si="624"/>
        <v>0</v>
      </c>
      <c r="CF106" s="17">
        <f t="shared" si="625"/>
        <v>0</v>
      </c>
      <c r="CG106" s="17">
        <f t="shared" si="625"/>
        <v>0</v>
      </c>
      <c r="CH106" s="18" t="str">
        <f t="shared" si="395"/>
        <v xml:space="preserve"> </v>
      </c>
      <c r="CI106" s="18" t="str">
        <f t="shared" si="416"/>
        <v xml:space="preserve"> </v>
      </c>
      <c r="CJ106" s="23"/>
      <c r="CK106" s="23"/>
      <c r="CL106" s="23"/>
      <c r="CM106" s="18" t="str">
        <f t="shared" si="396"/>
        <v xml:space="preserve"> </v>
      </c>
      <c r="CN106" s="18" t="str">
        <f t="shared" si="417"/>
        <v xml:space="preserve"> </v>
      </c>
      <c r="CO106" s="23"/>
      <c r="CP106" s="23"/>
      <c r="CQ106" s="23"/>
      <c r="CR106" s="18" t="str">
        <f t="shared" si="397"/>
        <v xml:space="preserve"> </v>
      </c>
      <c r="CS106" s="18" t="str">
        <f t="shared" si="398"/>
        <v xml:space="preserve"> </v>
      </c>
      <c r="CT106" s="23"/>
      <c r="CU106" s="23"/>
      <c r="CV106" s="23"/>
      <c r="CW106" s="18" t="str">
        <f t="shared" si="418"/>
        <v xml:space="preserve"> </v>
      </c>
      <c r="CX106" s="18" t="str">
        <f t="shared" si="419"/>
        <v xml:space="preserve"> </v>
      </c>
      <c r="CY106" s="23"/>
      <c r="CZ106" s="23"/>
      <c r="DA106" s="23"/>
      <c r="DB106" s="18" t="str">
        <f t="shared" si="589"/>
        <v xml:space="preserve"> </v>
      </c>
      <c r="DC106" s="18" t="str">
        <f t="shared" si="400"/>
        <v xml:space="preserve"> </v>
      </c>
      <c r="DD106" s="23"/>
      <c r="DE106" s="23"/>
      <c r="DF106" s="23"/>
      <c r="DG106" s="18" t="str">
        <f t="shared" si="590"/>
        <v xml:space="preserve"> </v>
      </c>
      <c r="DH106" s="18" t="str">
        <f t="shared" si="402"/>
        <v xml:space="preserve"> </v>
      </c>
      <c r="DI106" s="23"/>
      <c r="DJ106" s="23"/>
      <c r="DK106" s="18" t="str">
        <f t="shared" si="403"/>
        <v xml:space="preserve"> </v>
      </c>
      <c r="DL106" s="23"/>
      <c r="DM106" s="23"/>
      <c r="DN106" s="23"/>
      <c r="DO106" s="18" t="str">
        <f t="shared" si="591"/>
        <v xml:space="preserve"> </v>
      </c>
      <c r="DP106" s="18" t="str">
        <f t="shared" si="405"/>
        <v xml:space="preserve"> </v>
      </c>
      <c r="DQ106" s="23"/>
      <c r="DR106" s="23"/>
      <c r="DS106" s="23"/>
      <c r="DT106" s="18" t="str">
        <f t="shared" si="531"/>
        <v xml:space="preserve"> </v>
      </c>
      <c r="DU106" s="18" t="str">
        <f t="shared" si="629"/>
        <v xml:space="preserve"> </v>
      </c>
    </row>
    <row r="107" spans="1:125" s="39" customFormat="1" ht="15.75" customHeight="1" outlineLevel="1" x14ac:dyDescent="0.25">
      <c r="A107" s="11">
        <f t="shared" si="628"/>
        <v>86</v>
      </c>
      <c r="B107" s="5" t="s">
        <v>26</v>
      </c>
      <c r="C107" s="17">
        <f t="shared" si="615"/>
        <v>1233100</v>
      </c>
      <c r="D107" s="17">
        <f t="shared" si="616"/>
        <v>325998.23000000004</v>
      </c>
      <c r="E107" s="17">
        <f t="shared" si="616"/>
        <v>646004.51</v>
      </c>
      <c r="F107" s="18">
        <f t="shared" si="617"/>
        <v>0.26437290568485933</v>
      </c>
      <c r="G107" s="18">
        <f t="shared" si="362"/>
        <v>0.50463769982039297</v>
      </c>
      <c r="H107" s="10">
        <f>W107++AG107+M107+AB107+AL107+R107</f>
        <v>1107000</v>
      </c>
      <c r="I107" s="14">
        <f t="shared" si="618"/>
        <v>264306.84000000003</v>
      </c>
      <c r="J107" s="10">
        <f t="shared" si="618"/>
        <v>593936.78</v>
      </c>
      <c r="K107" s="18">
        <f t="shared" si="579"/>
        <v>0.23875956639566398</v>
      </c>
      <c r="L107" s="18">
        <f t="shared" si="365"/>
        <v>0.44500837277664468</v>
      </c>
      <c r="M107" s="23">
        <v>152000</v>
      </c>
      <c r="N107" s="23">
        <v>103067.19</v>
      </c>
      <c r="O107" s="23">
        <v>67118.33</v>
      </c>
      <c r="P107" s="18">
        <f>IF(N107&lt;=0," ",IF(M107&lt;=0," ",IF(N107/M107*100&gt;200,"СВ.200",N107/M107)))</f>
        <v>0.67807361842105263</v>
      </c>
      <c r="Q107" s="18">
        <f t="shared" si="367"/>
        <v>1.5356042082691868</v>
      </c>
      <c r="R107" s="23"/>
      <c r="S107" s="23"/>
      <c r="T107" s="23"/>
      <c r="U107" s="18" t="str">
        <f t="shared" si="581"/>
        <v xml:space="preserve"> </v>
      </c>
      <c r="V107" s="18" t="str">
        <f t="shared" si="626"/>
        <v xml:space="preserve"> </v>
      </c>
      <c r="W107" s="23">
        <v>210000</v>
      </c>
      <c r="X107" s="23"/>
      <c r="Y107" s="23">
        <v>114602.48</v>
      </c>
      <c r="Z107" s="18" t="str">
        <f t="shared" si="630"/>
        <v xml:space="preserve"> </v>
      </c>
      <c r="AA107" s="18">
        <f t="shared" si="631"/>
        <v>0</v>
      </c>
      <c r="AB107" s="23">
        <v>35000</v>
      </c>
      <c r="AC107" s="23">
        <v>8919.2099999999991</v>
      </c>
      <c r="AD107" s="23">
        <v>4873.76</v>
      </c>
      <c r="AE107" s="18">
        <f t="shared" si="583"/>
        <v>0.25483457142857141</v>
      </c>
      <c r="AF107" s="18">
        <f t="shared" si="373"/>
        <v>1.8300470273464426</v>
      </c>
      <c r="AG107" s="23">
        <v>710000</v>
      </c>
      <c r="AH107" s="23">
        <v>152320.44</v>
      </c>
      <c r="AI107" s="23">
        <v>407342.21</v>
      </c>
      <c r="AJ107" s="18">
        <f t="shared" si="584"/>
        <v>0.2145358309859155</v>
      </c>
      <c r="AK107" s="18">
        <f t="shared" si="375"/>
        <v>0.37393728482005339</v>
      </c>
      <c r="AL107" s="23"/>
      <c r="AM107" s="23"/>
      <c r="AN107" s="23"/>
      <c r="AO107" s="18" t="str">
        <f t="shared" si="558"/>
        <v xml:space="preserve"> </v>
      </c>
      <c r="AP107" s="18" t="str">
        <f>IF(AM107=0," ",IF(AM107/AN107*100&gt;200,"св.200",AM107/AN107))</f>
        <v xml:space="preserve"> </v>
      </c>
      <c r="AQ107" s="6">
        <f t="shared" si="619"/>
        <v>126100</v>
      </c>
      <c r="AR107" s="6">
        <f t="shared" si="620"/>
        <v>61691.39</v>
      </c>
      <c r="AS107" s="6">
        <f t="shared" si="621"/>
        <v>52067.729999999996</v>
      </c>
      <c r="AT107" s="18">
        <f t="shared" si="585"/>
        <v>0.48922593180015861</v>
      </c>
      <c r="AU107" s="18">
        <f t="shared" si="379"/>
        <v>1.1848296440040693</v>
      </c>
      <c r="AV107" s="23"/>
      <c r="AW107" s="23"/>
      <c r="AX107" s="23"/>
      <c r="AY107" s="18" t="str">
        <f t="shared" si="586"/>
        <v xml:space="preserve"> </v>
      </c>
      <c r="AZ107" s="18" t="str">
        <f t="shared" si="381"/>
        <v xml:space="preserve"> </v>
      </c>
      <c r="BA107" s="23">
        <v>56100</v>
      </c>
      <c r="BB107" s="23">
        <v>28601.42</v>
      </c>
      <c r="BC107" s="23">
        <v>24163.46</v>
      </c>
      <c r="BD107" s="18">
        <f t="shared" si="632"/>
        <v>0.50982923351158638</v>
      </c>
      <c r="BE107" s="18">
        <f t="shared" si="633"/>
        <v>1.1836640944632928</v>
      </c>
      <c r="BF107" s="23"/>
      <c r="BG107" s="23"/>
      <c r="BH107" s="23"/>
      <c r="BI107" s="18" t="str">
        <f t="shared" si="587"/>
        <v xml:space="preserve"> </v>
      </c>
      <c r="BJ107" s="18" t="str">
        <f t="shared" si="385"/>
        <v xml:space="preserve"> </v>
      </c>
      <c r="BK107" s="23"/>
      <c r="BL107" s="23"/>
      <c r="BM107" s="23"/>
      <c r="BN107" s="18" t="str">
        <f t="shared" si="536"/>
        <v xml:space="preserve"> </v>
      </c>
      <c r="BO107" s="18" t="str">
        <f t="shared" si="387"/>
        <v xml:space="preserve"> </v>
      </c>
      <c r="BP107" s="23"/>
      <c r="BQ107" s="23"/>
      <c r="BR107" s="23"/>
      <c r="BS107" s="18" t="str">
        <f t="shared" si="588"/>
        <v xml:space="preserve"> </v>
      </c>
      <c r="BT107" s="18" t="str">
        <f t="shared" si="389"/>
        <v xml:space="preserve"> </v>
      </c>
      <c r="BU107" s="23">
        <v>70000</v>
      </c>
      <c r="BV107" s="23">
        <v>33089.97</v>
      </c>
      <c r="BW107" s="23">
        <v>27904.27</v>
      </c>
      <c r="BX107" s="18">
        <f t="shared" si="563"/>
        <v>0.47271385714285719</v>
      </c>
      <c r="BY107" s="18">
        <f t="shared" si="391"/>
        <v>1.1858389414953339</v>
      </c>
      <c r="BZ107" s="23"/>
      <c r="CA107" s="23"/>
      <c r="CB107" s="23"/>
      <c r="CC107" s="18" t="str">
        <f t="shared" ref="CC107:CC132" si="634">IF(CA107&lt;=0," ",IF(BZ107&lt;=0," ",IF(CA107/BZ107*100&gt;200,"СВ.200",CA107/BZ107)))</f>
        <v xml:space="preserve"> </v>
      </c>
      <c r="CD107" s="18" t="str">
        <f t="shared" si="392"/>
        <v xml:space="preserve"> </v>
      </c>
      <c r="CE107" s="17">
        <f t="shared" si="624"/>
        <v>0</v>
      </c>
      <c r="CF107" s="17">
        <f t="shared" si="625"/>
        <v>0</v>
      </c>
      <c r="CG107" s="17">
        <f t="shared" si="625"/>
        <v>0</v>
      </c>
      <c r="CH107" s="18" t="str">
        <f t="shared" si="395"/>
        <v xml:space="preserve"> </v>
      </c>
      <c r="CI107" s="18" t="str">
        <f t="shared" si="416"/>
        <v xml:space="preserve"> </v>
      </c>
      <c r="CJ107" s="23"/>
      <c r="CK107" s="23"/>
      <c r="CL107" s="23"/>
      <c r="CM107" s="18" t="str">
        <f t="shared" si="396"/>
        <v xml:space="preserve"> </v>
      </c>
      <c r="CN107" s="18" t="str">
        <f t="shared" si="417"/>
        <v xml:space="preserve"> </v>
      </c>
      <c r="CO107" s="23"/>
      <c r="CP107" s="23"/>
      <c r="CQ107" s="23"/>
      <c r="CR107" s="18" t="str">
        <f t="shared" si="397"/>
        <v xml:space="preserve"> </v>
      </c>
      <c r="CS107" s="18" t="str">
        <f t="shared" si="398"/>
        <v xml:space="preserve"> </v>
      </c>
      <c r="CT107" s="23"/>
      <c r="CU107" s="23"/>
      <c r="CV107" s="23"/>
      <c r="CW107" s="18" t="str">
        <f t="shared" si="418"/>
        <v xml:space="preserve"> </v>
      </c>
      <c r="CX107" s="18" t="str">
        <f t="shared" si="419"/>
        <v xml:space="preserve"> </v>
      </c>
      <c r="CY107" s="23"/>
      <c r="CZ107" s="23"/>
      <c r="DA107" s="23"/>
      <c r="DB107" s="18" t="str">
        <f t="shared" si="589"/>
        <v xml:space="preserve"> </v>
      </c>
      <c r="DC107" s="18" t="str">
        <f t="shared" si="400"/>
        <v xml:space="preserve"> </v>
      </c>
      <c r="DD107" s="23"/>
      <c r="DE107" s="23"/>
      <c r="DF107" s="23"/>
      <c r="DG107" s="18" t="str">
        <f t="shared" si="590"/>
        <v xml:space="preserve"> </v>
      </c>
      <c r="DH107" s="18" t="str">
        <f t="shared" si="402"/>
        <v xml:space="preserve"> </v>
      </c>
      <c r="DI107" s="23"/>
      <c r="DJ107" s="23"/>
      <c r="DK107" s="18" t="str">
        <f t="shared" si="403"/>
        <v xml:space="preserve"> </v>
      </c>
      <c r="DL107" s="23"/>
      <c r="DM107" s="23"/>
      <c r="DN107" s="23"/>
      <c r="DO107" s="18" t="str">
        <f t="shared" si="591"/>
        <v xml:space="preserve"> </v>
      </c>
      <c r="DP107" s="18" t="str">
        <f t="shared" si="405"/>
        <v xml:space="preserve"> </v>
      </c>
      <c r="DQ107" s="23"/>
      <c r="DR107" s="23"/>
      <c r="DS107" s="23"/>
      <c r="DT107" s="18" t="str">
        <f t="shared" si="531"/>
        <v xml:space="preserve"> </v>
      </c>
      <c r="DU107" s="18" t="str">
        <f t="shared" si="629"/>
        <v xml:space="preserve"> </v>
      </c>
    </row>
    <row r="108" spans="1:125" s="38" customFormat="1" ht="32.1" customHeight="1" x14ac:dyDescent="0.25">
      <c r="A108" s="12"/>
      <c r="B108" s="4" t="s">
        <v>137</v>
      </c>
      <c r="C108" s="20">
        <f>SUM(C109:C114)</f>
        <v>19303653.699999999</v>
      </c>
      <c r="D108" s="20">
        <f t="shared" ref="D108:E108" si="635">SUM(D109:D114)</f>
        <v>8390195.2100000009</v>
      </c>
      <c r="E108" s="20">
        <f t="shared" si="635"/>
        <v>7450955.8899999997</v>
      </c>
      <c r="F108" s="16">
        <f t="shared" si="617"/>
        <v>0.43464285779225315</v>
      </c>
      <c r="G108" s="16">
        <f t="shared" si="362"/>
        <v>1.1260562180029228</v>
      </c>
      <c r="H108" s="15">
        <f t="shared" ref="H108:J108" si="636">SUM(H109:H114)</f>
        <v>17494376.5</v>
      </c>
      <c r="I108" s="29">
        <f t="shared" ref="I108:I114" si="637">X108++AH108+N108+AC108+AM108+S108</f>
        <v>7415703.6900000004</v>
      </c>
      <c r="J108" s="15">
        <f t="shared" si="636"/>
        <v>7117468.4899999993</v>
      </c>
      <c r="K108" s="16">
        <f t="shared" si="579"/>
        <v>0.42389071082356095</v>
      </c>
      <c r="L108" s="16">
        <f t="shared" si="365"/>
        <v>1.0419018644647349</v>
      </c>
      <c r="M108" s="15">
        <f>SUM(M109:M114)</f>
        <v>8533499</v>
      </c>
      <c r="N108" s="15">
        <f>SUM(N109:N114)</f>
        <v>3933369.3300000005</v>
      </c>
      <c r="O108" s="15">
        <f>SUM(O109:O114)</f>
        <v>4073841.4000000004</v>
      </c>
      <c r="P108" s="16">
        <f t="shared" si="580"/>
        <v>0.46093276978177422</v>
      </c>
      <c r="Q108" s="16">
        <f t="shared" si="367"/>
        <v>0.96551852264057214</v>
      </c>
      <c r="R108" s="15">
        <f>SUM(R109:R114)</f>
        <v>1573577.5</v>
      </c>
      <c r="S108" s="15">
        <f>SUM(S109:S114)</f>
        <v>852199.41</v>
      </c>
      <c r="T108" s="15">
        <f>SUM(T109:T114)</f>
        <v>708611.5</v>
      </c>
      <c r="U108" s="16">
        <f t="shared" si="581"/>
        <v>0.54156812104901098</v>
      </c>
      <c r="V108" s="16">
        <f t="shared" si="369"/>
        <v>1.2026327684492844</v>
      </c>
      <c r="W108" s="15">
        <f>SUM(W109:W114)</f>
        <v>198000</v>
      </c>
      <c r="X108" s="15">
        <f>SUM(X109:X114)</f>
        <v>225122.69</v>
      </c>
      <c r="Y108" s="15">
        <f>SUM(Y109:Y114)</f>
        <v>166887.78</v>
      </c>
      <c r="Z108" s="16">
        <f t="shared" si="582"/>
        <v>1.1369832828282829</v>
      </c>
      <c r="AA108" s="16">
        <f t="shared" si="371"/>
        <v>1.3489465196313355</v>
      </c>
      <c r="AB108" s="15">
        <f>SUM(AB109:AB114)</f>
        <v>943600</v>
      </c>
      <c r="AC108" s="15">
        <f>SUM(AC109:AC114)</f>
        <v>162098.04</v>
      </c>
      <c r="AD108" s="15">
        <f>SUM(AD109:AD114)</f>
        <v>202590.66</v>
      </c>
      <c r="AE108" s="16">
        <f t="shared" si="583"/>
        <v>0.17178681644764732</v>
      </c>
      <c r="AF108" s="16">
        <f t="shared" si="373"/>
        <v>0.80012592880639222</v>
      </c>
      <c r="AG108" s="15">
        <f>SUM(AG109:AG114)</f>
        <v>6245700</v>
      </c>
      <c r="AH108" s="15">
        <f>SUM(AH109:AH114)</f>
        <v>2242914.2199999997</v>
      </c>
      <c r="AI108" s="15">
        <f>SUM(AI109:AI114)</f>
        <v>1965537.15</v>
      </c>
      <c r="AJ108" s="16">
        <f t="shared" si="584"/>
        <v>0.3591133451814848</v>
      </c>
      <c r="AK108" s="16">
        <f t="shared" si="375"/>
        <v>1.1411202377935212</v>
      </c>
      <c r="AL108" s="15">
        <f>SUM(AL109:AL114)</f>
        <v>0</v>
      </c>
      <c r="AM108" s="15">
        <f>SUM(AM109:AM114)</f>
        <v>0</v>
      </c>
      <c r="AN108" s="15">
        <f>SUM(AN109:AN114)</f>
        <v>0</v>
      </c>
      <c r="AO108" s="16" t="str">
        <f t="shared" si="558"/>
        <v xml:space="preserve"> </v>
      </c>
      <c r="AP108" s="16" t="str">
        <f t="shared" si="376"/>
        <v xml:space="preserve"> </v>
      </c>
      <c r="AQ108" s="15">
        <f>SUM(AQ109:AQ114)</f>
        <v>1809277.2</v>
      </c>
      <c r="AR108" s="15">
        <f t="shared" ref="AR108:AS108" si="638">SUM(AR109:AR114)</f>
        <v>974491.5199999999</v>
      </c>
      <c r="AS108" s="15">
        <f t="shared" si="638"/>
        <v>333487.39999999997</v>
      </c>
      <c r="AT108" s="16">
        <f t="shared" si="585"/>
        <v>0.53860819116053638</v>
      </c>
      <c r="AU108" s="16" t="str">
        <f t="shared" si="379"/>
        <v>св.200</v>
      </c>
      <c r="AV108" s="15">
        <f>SUM(AV109:AV114)</f>
        <v>337480</v>
      </c>
      <c r="AW108" s="15">
        <f>SUM(AW109:AW114)</f>
        <v>88128.2</v>
      </c>
      <c r="AX108" s="15">
        <f>SUM(AX109:AX114)</f>
        <v>54673.45</v>
      </c>
      <c r="AY108" s="16">
        <f t="shared" si="586"/>
        <v>0.26113606732250799</v>
      </c>
      <c r="AZ108" s="16">
        <f t="shared" si="381"/>
        <v>1.6119012061613087</v>
      </c>
      <c r="BA108" s="15">
        <f>SUM(BA109:BA114)</f>
        <v>7500</v>
      </c>
      <c r="BB108" s="15">
        <f>SUM(BB109:BB114)</f>
        <v>17249.580000000002</v>
      </c>
      <c r="BC108" s="15">
        <f>SUM(BC109:BC114)</f>
        <v>6358.97</v>
      </c>
      <c r="BD108" s="16" t="str">
        <f t="shared" si="382"/>
        <v>СВ.200</v>
      </c>
      <c r="BE108" s="16" t="str">
        <f t="shared" si="383"/>
        <v>св.200</v>
      </c>
      <c r="BF108" s="15">
        <f>SUM(BF109:BF114)</f>
        <v>425000</v>
      </c>
      <c r="BG108" s="15">
        <f>SUM(BG109:BG114)</f>
        <v>183934.02</v>
      </c>
      <c r="BH108" s="15">
        <f>SUM(BH109:BH114)</f>
        <v>168557.97999999998</v>
      </c>
      <c r="BI108" s="16">
        <f t="shared" si="587"/>
        <v>0.43278592941176469</v>
      </c>
      <c r="BJ108" s="16">
        <f t="shared" si="385"/>
        <v>1.0912210741965465</v>
      </c>
      <c r="BK108" s="15">
        <f>SUM(BK109:BK114)</f>
        <v>0</v>
      </c>
      <c r="BL108" s="15">
        <f>SUM(BL109:BL114)</f>
        <v>0</v>
      </c>
      <c r="BM108" s="15">
        <f>SUM(BM109:BM114)</f>
        <v>0</v>
      </c>
      <c r="BN108" s="16" t="str">
        <f t="shared" si="536"/>
        <v xml:space="preserve"> </v>
      </c>
      <c r="BO108" s="16" t="str">
        <f t="shared" si="387"/>
        <v xml:space="preserve"> </v>
      </c>
      <c r="BP108" s="15">
        <f>SUM(BP109:BP114)</f>
        <v>0</v>
      </c>
      <c r="BQ108" s="15">
        <f>SUM(BQ109:BQ114)</f>
        <v>0</v>
      </c>
      <c r="BR108" s="15">
        <f>SUM(BR109:BR114)</f>
        <v>0</v>
      </c>
      <c r="BS108" s="16" t="str">
        <f t="shared" si="588"/>
        <v xml:space="preserve"> </v>
      </c>
      <c r="BT108" s="16" t="str">
        <f t="shared" si="389"/>
        <v xml:space="preserve"> </v>
      </c>
      <c r="BU108" s="15">
        <f>SUM(BU109:BU114)</f>
        <v>110000</v>
      </c>
      <c r="BV108" s="15">
        <f>SUM(BV109:BV114)</f>
        <v>54653.4</v>
      </c>
      <c r="BW108" s="15">
        <f>SUM(BW109:BW114)</f>
        <v>0</v>
      </c>
      <c r="BX108" s="16">
        <f t="shared" si="563"/>
        <v>0.49684909090909091</v>
      </c>
      <c r="BY108" s="16" t="str">
        <f t="shared" si="391"/>
        <v xml:space="preserve"> </v>
      </c>
      <c r="BZ108" s="15">
        <f>SUM(BZ109:BZ114)</f>
        <v>657000</v>
      </c>
      <c r="CA108" s="15">
        <f>SUM(CA109:CA114)</f>
        <v>391000</v>
      </c>
      <c r="CB108" s="15">
        <f>SUM(CB109:CB114)</f>
        <v>42798</v>
      </c>
      <c r="CC108" s="16">
        <f t="shared" si="634"/>
        <v>0.59512937595129378</v>
      </c>
      <c r="CD108" s="16" t="str">
        <f>IF(CA108=0," ",IF(CA108/CB108*100&gt;200,"св.200",CA108/CB108))</f>
        <v>св.200</v>
      </c>
      <c r="CE108" s="20">
        <f>SUM(CE109:CE114)</f>
        <v>107200</v>
      </c>
      <c r="CF108" s="20">
        <f t="shared" ref="CF108" si="639">SUM(CF109:CF114)</f>
        <v>155937.92000000001</v>
      </c>
      <c r="CG108" s="20">
        <f t="shared" ref="CG108" si="640">SUM(CG109:CG114)</f>
        <v>55547</v>
      </c>
      <c r="CH108" s="16">
        <f t="shared" si="395"/>
        <v>1.454644776119403</v>
      </c>
      <c r="CI108" s="16" t="str">
        <f>IF(CG108=0," ",IF(CF108/CG108*100&gt;200,"св.200",CF108/CG108))</f>
        <v>св.200</v>
      </c>
      <c r="CJ108" s="15">
        <f>SUM(CJ109:CJ114)</f>
        <v>107200</v>
      </c>
      <c r="CK108" s="15">
        <f>SUM(CK109:CK114)</f>
        <v>143831.88</v>
      </c>
      <c r="CL108" s="15">
        <f>SUM(CL109:CL114)</f>
        <v>55547</v>
      </c>
      <c r="CM108" s="16">
        <f t="shared" si="396"/>
        <v>1.3417152985074627</v>
      </c>
      <c r="CN108" s="16" t="str">
        <f t="shared" si="417"/>
        <v>св.200</v>
      </c>
      <c r="CO108" s="15">
        <f>SUM(CO109:CO114)</f>
        <v>0</v>
      </c>
      <c r="CP108" s="15">
        <f>SUM(CP109:CP114)</f>
        <v>12106.04</v>
      </c>
      <c r="CQ108" s="15">
        <f>SUM(CQ109:CQ114)</f>
        <v>0</v>
      </c>
      <c r="CR108" s="16" t="str">
        <f t="shared" si="397"/>
        <v xml:space="preserve"> </v>
      </c>
      <c r="CS108" s="16" t="str">
        <f t="shared" si="398"/>
        <v xml:space="preserve"> </v>
      </c>
      <c r="CT108" s="15">
        <f>SUM(CT109:CT114)</f>
        <v>0</v>
      </c>
      <c r="CU108" s="15">
        <f>SUM(CU109:CU114)</f>
        <v>0</v>
      </c>
      <c r="CV108" s="15">
        <f>SUM(CV109:CV114)</f>
        <v>0</v>
      </c>
      <c r="CW108" s="30" t="str">
        <f t="shared" si="418"/>
        <v xml:space="preserve"> </v>
      </c>
      <c r="CX108" s="30" t="str">
        <f t="shared" si="419"/>
        <v xml:space="preserve"> </v>
      </c>
      <c r="CY108" s="15">
        <f>SUM(CY109:CY114)</f>
        <v>0</v>
      </c>
      <c r="CZ108" s="15">
        <f>SUM(CZ109:CZ114)</f>
        <v>0</v>
      </c>
      <c r="DA108" s="15">
        <f>SUM(DA109:DA114)</f>
        <v>0</v>
      </c>
      <c r="DB108" s="16" t="str">
        <f t="shared" si="589"/>
        <v xml:space="preserve"> </v>
      </c>
      <c r="DC108" s="16" t="str">
        <f t="shared" si="400"/>
        <v xml:space="preserve"> </v>
      </c>
      <c r="DD108" s="15">
        <f>SUM(DD109:DD114)</f>
        <v>0</v>
      </c>
      <c r="DE108" s="15">
        <f>SUM(DE109:DE114)</f>
        <v>0</v>
      </c>
      <c r="DF108" s="15">
        <f>SUM(DF109:DF114)</f>
        <v>0</v>
      </c>
      <c r="DG108" s="16" t="str">
        <f t="shared" si="590"/>
        <v xml:space="preserve"> </v>
      </c>
      <c r="DH108" s="16" t="str">
        <f t="shared" si="402"/>
        <v xml:space="preserve"> </v>
      </c>
      <c r="DI108" s="15">
        <f>SUM(DI109:DI114)</f>
        <v>0</v>
      </c>
      <c r="DJ108" s="15">
        <f>SUM(DJ109:DJ114)</f>
        <v>5552</v>
      </c>
      <c r="DK108" s="16">
        <f t="shared" si="403"/>
        <v>0</v>
      </c>
      <c r="DL108" s="15">
        <f>SUM(DL109:DL114)</f>
        <v>50000</v>
      </c>
      <c r="DM108" s="15">
        <f>SUM(DM109:DM114)</f>
        <v>83588.399999999994</v>
      </c>
      <c r="DN108" s="15">
        <f>SUM(DN109:DN114)</f>
        <v>0</v>
      </c>
      <c r="DO108" s="16">
        <f t="shared" si="591"/>
        <v>1.6717679999999999</v>
      </c>
      <c r="DP108" s="16"/>
      <c r="DQ108" s="15">
        <f>SUM(DQ109:DQ114)</f>
        <v>115097.2</v>
      </c>
      <c r="DR108" s="15">
        <f>SUM(DR109:DR114)</f>
        <v>0</v>
      </c>
      <c r="DS108" s="15">
        <f>SUM(DS109:DS114)</f>
        <v>0</v>
      </c>
      <c r="DT108" s="16" t="str">
        <f t="shared" si="531"/>
        <v xml:space="preserve"> </v>
      </c>
      <c r="DU108" s="16" t="str">
        <f t="shared" ref="DU108:DU113" si="641">IF(DR108=0," ",IF(DR108/DS108*100&gt;200,"св.200",DR108/DS108))</f>
        <v xml:space="preserve"> </v>
      </c>
    </row>
    <row r="109" spans="1:125" s="39" customFormat="1" ht="15.75" customHeight="1" outlineLevel="1" x14ac:dyDescent="0.25">
      <c r="A109" s="11">
        <v>87</v>
      </c>
      <c r="B109" s="5" t="s">
        <v>13</v>
      </c>
      <c r="C109" s="17">
        <f t="shared" ref="C109:C114" si="642">H109+AQ109</f>
        <v>10476354.699999999</v>
      </c>
      <c r="D109" s="17">
        <f t="shared" ref="D109:E114" si="643">I109+AR109</f>
        <v>4518880.4400000004</v>
      </c>
      <c r="E109" s="17">
        <f t="shared" si="643"/>
        <v>4196283.4799999995</v>
      </c>
      <c r="F109" s="18">
        <f t="shared" si="617"/>
        <v>0.43134091670263902</v>
      </c>
      <c r="G109" s="18">
        <f t="shared" si="362"/>
        <v>1.0768768272061546</v>
      </c>
      <c r="H109" s="10">
        <f t="shared" ref="H109:H114" si="644">W109++AG109+M109+AB109+AL109+R109</f>
        <v>9285577.5</v>
      </c>
      <c r="I109" s="14">
        <f t="shared" si="637"/>
        <v>4082423.7800000007</v>
      </c>
      <c r="J109" s="10">
        <f t="shared" ref="J109:J114" si="645">Y109++AI109+O109+AD109+AN109+T109</f>
        <v>3943100.9499999997</v>
      </c>
      <c r="K109" s="18">
        <f t="shared" si="579"/>
        <v>0.4396521142599909</v>
      </c>
      <c r="L109" s="18">
        <f t="shared" si="365"/>
        <v>1.0353333155216331</v>
      </c>
      <c r="M109" s="23">
        <v>5922000</v>
      </c>
      <c r="N109" s="23">
        <v>2710748.93</v>
      </c>
      <c r="O109" s="23">
        <v>2708949.14</v>
      </c>
      <c r="P109" s="18">
        <f t="shared" si="580"/>
        <v>0.45774213610266806</v>
      </c>
      <c r="Q109" s="18">
        <f t="shared" si="367"/>
        <v>1.0006643867813627</v>
      </c>
      <c r="R109" s="23">
        <v>1573577.5</v>
      </c>
      <c r="S109" s="23">
        <v>852199.41</v>
      </c>
      <c r="T109" s="23">
        <v>708611.5</v>
      </c>
      <c r="U109" s="18">
        <f t="shared" si="581"/>
        <v>0.54156812104901098</v>
      </c>
      <c r="V109" s="18">
        <f t="shared" si="369"/>
        <v>1.2026327684492844</v>
      </c>
      <c r="W109" s="23">
        <v>75000</v>
      </c>
      <c r="X109" s="23">
        <v>49105.27</v>
      </c>
      <c r="Y109" s="23">
        <v>57043.5</v>
      </c>
      <c r="Z109" s="18">
        <f t="shared" si="582"/>
        <v>0.65473693333333327</v>
      </c>
      <c r="AA109" s="18">
        <f t="shared" si="371"/>
        <v>0.86083900882659714</v>
      </c>
      <c r="AB109" s="23">
        <v>500000</v>
      </c>
      <c r="AC109" s="23">
        <v>56543.99</v>
      </c>
      <c r="AD109" s="23">
        <v>15314.28</v>
      </c>
      <c r="AE109" s="18">
        <f t="shared" si="583"/>
        <v>0.11308797999999999</v>
      </c>
      <c r="AF109" s="18" t="str">
        <f t="shared" si="373"/>
        <v>св.200</v>
      </c>
      <c r="AG109" s="23">
        <v>1215000</v>
      </c>
      <c r="AH109" s="23">
        <v>413826.18</v>
      </c>
      <c r="AI109" s="23">
        <v>453182.53</v>
      </c>
      <c r="AJ109" s="18">
        <f t="shared" si="584"/>
        <v>0.34059767901234567</v>
      </c>
      <c r="AK109" s="18">
        <f>IF(AH109&lt;=0," ",IF(AH109/AI109*100&gt;200,"св.200",AH109/AI109))</f>
        <v>0.91315563289696977</v>
      </c>
      <c r="AL109" s="23"/>
      <c r="AM109" s="23"/>
      <c r="AN109" s="23"/>
      <c r="AO109" s="18" t="str">
        <f t="shared" si="558"/>
        <v xml:space="preserve"> </v>
      </c>
      <c r="AP109" s="18" t="str">
        <f t="shared" si="376"/>
        <v xml:space="preserve"> </v>
      </c>
      <c r="AQ109" s="6">
        <f t="shared" ref="AQ109:AQ114" si="646">AV109+BA109+BF109+BK109+BP109+BU109+BZ109+CE109+CY109+DD109+DL109+CT109+DQ109</f>
        <v>1190777.2</v>
      </c>
      <c r="AR109" s="6">
        <f t="shared" ref="AR109:AR113" si="647">AW109+BB109+BG109+BL109+BQ109+BV109+CA109+CF109+CZ109+DE109+DM109+CU109+DI109+DR109</f>
        <v>436456.66000000003</v>
      </c>
      <c r="AS109" s="6">
        <f t="shared" ref="AS109:AS114" si="648">AX109+BC109+BH109+BM109+BR109+BW109+CB109+CG109+DA109+DF109+DN109+CV109+DJ109+DS109</f>
        <v>253182.52999999997</v>
      </c>
      <c r="AT109" s="18">
        <f t="shared" si="585"/>
        <v>0.36653091779049857</v>
      </c>
      <c r="AU109" s="18">
        <f t="shared" si="379"/>
        <v>1.7238814226242232</v>
      </c>
      <c r="AV109" s="23">
        <v>337480</v>
      </c>
      <c r="AW109" s="23">
        <v>88128.2</v>
      </c>
      <c r="AX109" s="23">
        <v>54673.45</v>
      </c>
      <c r="AY109" s="18">
        <f t="shared" si="586"/>
        <v>0.26113606732250799</v>
      </c>
      <c r="AZ109" s="18">
        <f t="shared" si="381"/>
        <v>1.6119012061613087</v>
      </c>
      <c r="BA109" s="23"/>
      <c r="BB109" s="23"/>
      <c r="BC109" s="23"/>
      <c r="BD109" s="18" t="str">
        <f t="shared" si="382"/>
        <v xml:space="preserve"> </v>
      </c>
      <c r="BE109" s="18" t="str">
        <f t="shared" si="383"/>
        <v xml:space="preserve"> </v>
      </c>
      <c r="BF109" s="23">
        <v>275000</v>
      </c>
      <c r="BG109" s="23">
        <v>153843.18</v>
      </c>
      <c r="BH109" s="23">
        <v>142962.07999999999</v>
      </c>
      <c r="BI109" s="18">
        <f t="shared" si="587"/>
        <v>0.55942974545454538</v>
      </c>
      <c r="BJ109" s="18">
        <f t="shared" si="385"/>
        <v>1.0761117913225662</v>
      </c>
      <c r="BK109" s="23"/>
      <c r="BL109" s="23"/>
      <c r="BM109" s="23"/>
      <c r="BN109" s="18"/>
      <c r="BO109" s="18" t="str">
        <f t="shared" si="387"/>
        <v xml:space="preserve"> </v>
      </c>
      <c r="BP109" s="23"/>
      <c r="BQ109" s="23"/>
      <c r="BR109" s="23"/>
      <c r="BS109" s="18" t="str">
        <f t="shared" si="588"/>
        <v xml:space="preserve"> </v>
      </c>
      <c r="BT109" s="18" t="str">
        <f t="shared" si="389"/>
        <v xml:space="preserve"> </v>
      </c>
      <c r="BU109" s="23">
        <v>60000</v>
      </c>
      <c r="BV109" s="23">
        <v>50653.4</v>
      </c>
      <c r="BW109" s="23"/>
      <c r="BX109" s="18">
        <f t="shared" si="563"/>
        <v>0.84422333333333333</v>
      </c>
      <c r="BY109" s="18" t="str">
        <f t="shared" si="391"/>
        <v xml:space="preserve"> </v>
      </c>
      <c r="BZ109" s="23">
        <v>246000</v>
      </c>
      <c r="CA109" s="23"/>
      <c r="CB109" s="23"/>
      <c r="CC109" s="18" t="str">
        <f t="shared" ref="CC109:CC111" si="649">IF(CA109&lt;=0," ",IF(BZ109&lt;=0," ",IF(CA109/BZ109*100&gt;200,"СВ.200",CA109/BZ109)))</f>
        <v xml:space="preserve"> </v>
      </c>
      <c r="CD109" s="18" t="str">
        <f t="shared" ref="CD109:CD111" si="650">IF(CA109=0," ",IF(CA109/CB109*100&gt;200,"св.200",CA109/CB109))</f>
        <v xml:space="preserve"> </v>
      </c>
      <c r="CE109" s="17">
        <f t="shared" ref="CE109:CE114" si="651">CJ109+CO109</f>
        <v>107200</v>
      </c>
      <c r="CF109" s="17">
        <f t="shared" ref="CF109:CG114" si="652">CK109+CP109</f>
        <v>143831.88</v>
      </c>
      <c r="CG109" s="17">
        <f t="shared" si="652"/>
        <v>55547</v>
      </c>
      <c r="CH109" s="18">
        <f t="shared" ref="CH109:CH117" si="653">IF(CF109&lt;=0," ",IF(CE109&lt;=0," ",IF(CF109/CE109*100&gt;200,"СВ.200",CF109/CE109)))</f>
        <v>1.3417152985074627</v>
      </c>
      <c r="CI109" s="18" t="str">
        <f>IF(CG109=0," ",IF(CF109/CG109*100&gt;200,"св.200",CF109/CG109))</f>
        <v>св.200</v>
      </c>
      <c r="CJ109" s="23">
        <v>107200</v>
      </c>
      <c r="CK109" s="23">
        <v>143831.88</v>
      </c>
      <c r="CL109" s="23">
        <v>55547</v>
      </c>
      <c r="CM109" s="18">
        <f t="shared" si="396"/>
        <v>1.3417152985074627</v>
      </c>
      <c r="CN109" s="18" t="str">
        <f t="shared" si="417"/>
        <v>св.200</v>
      </c>
      <c r="CO109" s="23"/>
      <c r="CP109" s="23"/>
      <c r="CQ109" s="23"/>
      <c r="CR109" s="18" t="str">
        <f t="shared" si="397"/>
        <v xml:space="preserve"> </v>
      </c>
      <c r="CS109" s="18" t="str">
        <f t="shared" si="398"/>
        <v xml:space="preserve"> </v>
      </c>
      <c r="CT109" s="23"/>
      <c r="CU109" s="23"/>
      <c r="CV109" s="23"/>
      <c r="CW109" s="18" t="str">
        <f t="shared" si="418"/>
        <v xml:space="preserve"> </v>
      </c>
      <c r="CX109" s="18" t="str">
        <f t="shared" si="419"/>
        <v xml:space="preserve"> </v>
      </c>
      <c r="CY109" s="23"/>
      <c r="CZ109" s="23"/>
      <c r="DA109" s="23"/>
      <c r="DB109" s="18" t="str">
        <f t="shared" si="589"/>
        <v xml:space="preserve"> </v>
      </c>
      <c r="DC109" s="18" t="str">
        <f t="shared" si="400"/>
        <v xml:space="preserve"> </v>
      </c>
      <c r="DD109" s="23"/>
      <c r="DE109" s="23"/>
      <c r="DF109" s="23"/>
      <c r="DG109" s="18" t="str">
        <f t="shared" si="590"/>
        <v xml:space="preserve"> </v>
      </c>
      <c r="DH109" s="18" t="str">
        <f t="shared" si="402"/>
        <v xml:space="preserve"> </v>
      </c>
      <c r="DI109" s="23"/>
      <c r="DJ109" s="23"/>
      <c r="DK109" s="18" t="str">
        <f>IF(DJ109=0," ",IF(DI109/DJ109*100&gt;200,"св.200",DI109/DJ109))</f>
        <v xml:space="preserve"> </v>
      </c>
      <c r="DL109" s="23">
        <v>50000</v>
      </c>
      <c r="DM109" s="23"/>
      <c r="DN109" s="23"/>
      <c r="DO109" s="18" t="str">
        <f t="shared" ref="DO109" si="654">IF(DM109&lt;=0," ",IF(DL109&lt;=0," ",IF(DM109/DL109*100&gt;200,"СВ.200",DM109/DL109)))</f>
        <v xml:space="preserve"> </v>
      </c>
      <c r="DP109" s="18" t="str">
        <f t="shared" ref="DP109" si="655">IF(DM109=0," ",IF(DM109/DN109*100&gt;200,"св.200",DM109/DN109))</f>
        <v xml:space="preserve"> </v>
      </c>
      <c r="DQ109" s="23">
        <v>115097.2</v>
      </c>
      <c r="DR109" s="23"/>
      <c r="DS109" s="23"/>
      <c r="DT109" s="18" t="str">
        <f t="shared" si="531"/>
        <v xml:space="preserve"> </v>
      </c>
      <c r="DU109" s="18" t="str">
        <f t="shared" si="641"/>
        <v xml:space="preserve"> </v>
      </c>
    </row>
    <row r="110" spans="1:125" s="39" customFormat="1" ht="16.5" customHeight="1" outlineLevel="1" x14ac:dyDescent="0.25">
      <c r="A110" s="11">
        <f>A109+1</f>
        <v>88</v>
      </c>
      <c r="B110" s="5" t="s">
        <v>20</v>
      </c>
      <c r="C110" s="17">
        <f t="shared" si="642"/>
        <v>2236605</v>
      </c>
      <c r="D110" s="17">
        <f t="shared" si="643"/>
        <v>719544.93</v>
      </c>
      <c r="E110" s="17">
        <f t="shared" si="643"/>
        <v>990993.95</v>
      </c>
      <c r="F110" s="18">
        <f t="shared" si="617"/>
        <v>0.32171301146156789</v>
      </c>
      <c r="G110" s="18">
        <f t="shared" si="362"/>
        <v>0.72608407952440079</v>
      </c>
      <c r="H110" s="10">
        <f t="shared" si="644"/>
        <v>2236605</v>
      </c>
      <c r="I110" s="14">
        <f t="shared" si="637"/>
        <v>707438.89</v>
      </c>
      <c r="J110" s="10">
        <f t="shared" si="645"/>
        <v>990993.95</v>
      </c>
      <c r="K110" s="18">
        <f t="shared" si="579"/>
        <v>0.31630032571687894</v>
      </c>
      <c r="L110" s="18">
        <f t="shared" si="365"/>
        <v>0.71386802109134984</v>
      </c>
      <c r="M110" s="23">
        <v>818048</v>
      </c>
      <c r="N110" s="23">
        <v>423009.27</v>
      </c>
      <c r="O110" s="23">
        <v>404925.51</v>
      </c>
      <c r="P110" s="18">
        <f t="shared" si="580"/>
        <v>0.51709590390783922</v>
      </c>
      <c r="Q110" s="18">
        <f t="shared" si="367"/>
        <v>1.0446594732942363</v>
      </c>
      <c r="R110" s="23"/>
      <c r="S110" s="23"/>
      <c r="T110" s="23"/>
      <c r="U110" s="18" t="str">
        <f t="shared" si="581"/>
        <v xml:space="preserve"> </v>
      </c>
      <c r="V110" s="18" t="str">
        <f t="shared" ref="V110:V114" si="656">IF(S110=0," ",IF(S110/T110*100&gt;200,"св.200",S110/T110))</f>
        <v xml:space="preserve"> </v>
      </c>
      <c r="W110" s="23">
        <v>18557</v>
      </c>
      <c r="X110" s="23">
        <v>53024.7</v>
      </c>
      <c r="Y110" s="23">
        <v>19545</v>
      </c>
      <c r="Z110" s="18" t="str">
        <f t="shared" si="582"/>
        <v>СВ.200</v>
      </c>
      <c r="AA110" s="18" t="str">
        <f t="shared" si="371"/>
        <v>св.200</v>
      </c>
      <c r="AB110" s="23">
        <v>100000</v>
      </c>
      <c r="AC110" s="23">
        <v>17418.900000000001</v>
      </c>
      <c r="AD110" s="23">
        <v>82387.94</v>
      </c>
      <c r="AE110" s="18">
        <f t="shared" si="583"/>
        <v>0.17418900000000001</v>
      </c>
      <c r="AF110" s="18">
        <f t="shared" si="373"/>
        <v>0.21142536152742744</v>
      </c>
      <c r="AG110" s="23">
        <v>1300000</v>
      </c>
      <c r="AH110" s="23">
        <v>213986.02</v>
      </c>
      <c r="AI110" s="23">
        <v>484135.5</v>
      </c>
      <c r="AJ110" s="18">
        <f>IF(AH110&lt;=0," ",IF(AG110&lt;=0," ",IF(AH110/AG110*100&gt;200,"СВ.200",AH110/AG110)))</f>
        <v>0.16460463076923076</v>
      </c>
      <c r="AK110" s="18">
        <f t="shared" si="375"/>
        <v>0.4419961353794547</v>
      </c>
      <c r="AL110" s="23"/>
      <c r="AM110" s="23"/>
      <c r="AN110" s="23"/>
      <c r="AO110" s="18" t="str">
        <f t="shared" si="558"/>
        <v xml:space="preserve"> </v>
      </c>
      <c r="AP110" s="18" t="str">
        <f t="shared" si="376"/>
        <v xml:space="preserve"> </v>
      </c>
      <c r="AQ110" s="6">
        <f t="shared" si="646"/>
        <v>0</v>
      </c>
      <c r="AR110" s="6">
        <f t="shared" si="647"/>
        <v>12106.04</v>
      </c>
      <c r="AS110" s="6">
        <f t="shared" si="648"/>
        <v>0</v>
      </c>
      <c r="AT110" s="18" t="str">
        <f t="shared" si="585"/>
        <v xml:space="preserve"> </v>
      </c>
      <c r="AU110" s="18" t="e">
        <f>IF(AR110=0," ",IF(AR110/AS110*100&gt;200,"св.200",AR110/AS110))</f>
        <v>#DIV/0!</v>
      </c>
      <c r="AV110" s="23"/>
      <c r="AW110" s="23"/>
      <c r="AX110" s="23"/>
      <c r="AY110" s="18" t="str">
        <f t="shared" si="586"/>
        <v xml:space="preserve"> </v>
      </c>
      <c r="AZ110" s="18" t="str">
        <f t="shared" si="381"/>
        <v xml:space="preserve"> </v>
      </c>
      <c r="BA110" s="23"/>
      <c r="BB110" s="23"/>
      <c r="BC110" s="23"/>
      <c r="BD110" s="18" t="str">
        <f t="shared" si="382"/>
        <v xml:space="preserve"> </v>
      </c>
      <c r="BE110" s="18" t="str">
        <f t="shared" si="383"/>
        <v xml:space="preserve"> </v>
      </c>
      <c r="BF110" s="23"/>
      <c r="BG110" s="23"/>
      <c r="BH110" s="23"/>
      <c r="BI110" s="18" t="str">
        <f t="shared" si="587"/>
        <v xml:space="preserve"> </v>
      </c>
      <c r="BJ110" s="18" t="str">
        <f>IF(BG110=0," ",IF(BG110/BH110*100&gt;200,"св.200",BG110/BH110))</f>
        <v xml:space="preserve"> </v>
      </c>
      <c r="BK110" s="23"/>
      <c r="BL110" s="23"/>
      <c r="BM110" s="23"/>
      <c r="BN110" s="18"/>
      <c r="BO110" s="18" t="str">
        <f t="shared" si="387"/>
        <v xml:space="preserve"> </v>
      </c>
      <c r="BP110" s="23"/>
      <c r="BQ110" s="23"/>
      <c r="BR110" s="23"/>
      <c r="BS110" s="18" t="str">
        <f t="shared" si="588"/>
        <v xml:space="preserve"> </v>
      </c>
      <c r="BT110" s="18" t="str">
        <f t="shared" si="389"/>
        <v xml:space="preserve"> </v>
      </c>
      <c r="BU110" s="23"/>
      <c r="BV110" s="23"/>
      <c r="BW110" s="23"/>
      <c r="BX110" s="18" t="str">
        <f t="shared" si="563"/>
        <v xml:space="preserve"> </v>
      </c>
      <c r="BY110" s="18" t="str">
        <f t="shared" si="391"/>
        <v xml:space="preserve"> </v>
      </c>
      <c r="BZ110" s="23"/>
      <c r="CA110" s="23"/>
      <c r="CB110" s="23"/>
      <c r="CC110" s="18" t="str">
        <f t="shared" si="649"/>
        <v xml:space="preserve"> </v>
      </c>
      <c r="CD110" s="18" t="str">
        <f t="shared" si="650"/>
        <v xml:space="preserve"> </v>
      </c>
      <c r="CE110" s="17">
        <f t="shared" si="651"/>
        <v>0</v>
      </c>
      <c r="CF110" s="17">
        <f t="shared" si="652"/>
        <v>12106.04</v>
      </c>
      <c r="CG110" s="17">
        <f t="shared" si="652"/>
        <v>0</v>
      </c>
      <c r="CH110" s="18" t="str">
        <f t="shared" si="653"/>
        <v xml:space="preserve"> </v>
      </c>
      <c r="CI110" s="18" t="str">
        <f t="shared" si="416"/>
        <v xml:space="preserve"> </v>
      </c>
      <c r="CJ110" s="23"/>
      <c r="CK110" s="23"/>
      <c r="CL110" s="23"/>
      <c r="CM110" s="18" t="str">
        <f t="shared" si="396"/>
        <v xml:space="preserve"> </v>
      </c>
      <c r="CN110" s="18" t="str">
        <f t="shared" si="417"/>
        <v xml:space="preserve"> </v>
      </c>
      <c r="CO110" s="23"/>
      <c r="CP110" s="23">
        <v>12106.04</v>
      </c>
      <c r="CQ110" s="23"/>
      <c r="CR110" s="18" t="str">
        <f t="shared" si="397"/>
        <v xml:space="preserve"> </v>
      </c>
      <c r="CS110" s="18" t="str">
        <f t="shared" si="398"/>
        <v xml:space="preserve"> </v>
      </c>
      <c r="CT110" s="23"/>
      <c r="CU110" s="23"/>
      <c r="CV110" s="23"/>
      <c r="CW110" s="18" t="str">
        <f t="shared" si="418"/>
        <v xml:space="preserve"> </v>
      </c>
      <c r="CX110" s="18" t="str">
        <f t="shared" si="419"/>
        <v xml:space="preserve"> </v>
      </c>
      <c r="CY110" s="23"/>
      <c r="CZ110" s="23"/>
      <c r="DA110" s="23"/>
      <c r="DB110" s="18" t="str">
        <f t="shared" si="589"/>
        <v xml:space="preserve"> </v>
      </c>
      <c r="DC110" s="18" t="str">
        <f t="shared" si="400"/>
        <v xml:space="preserve"> </v>
      </c>
      <c r="DD110" s="23"/>
      <c r="DE110" s="23"/>
      <c r="DF110" s="23"/>
      <c r="DG110" s="18" t="str">
        <f t="shared" si="590"/>
        <v xml:space="preserve"> </v>
      </c>
      <c r="DH110" s="18" t="str">
        <f t="shared" si="402"/>
        <v xml:space="preserve"> </v>
      </c>
      <c r="DI110" s="23"/>
      <c r="DJ110" s="23"/>
      <c r="DK110" s="18" t="str">
        <f>IF(DJ110=0," ",IF(DI110/DJ110*100&gt;200,"св.200",DI110/DJ110))</f>
        <v xml:space="preserve"> </v>
      </c>
      <c r="DL110" s="23"/>
      <c r="DM110" s="23"/>
      <c r="DN110" s="23"/>
      <c r="DO110" s="18" t="str">
        <f t="shared" ref="DO110:DO114" si="657">IF(DM110&lt;=0," ",IF(DL110&lt;=0," ",IF(DM110/DL110*100&gt;200,"СВ.200",DM110/DL110)))</f>
        <v xml:space="preserve"> </v>
      </c>
      <c r="DP110" s="18" t="str">
        <f t="shared" ref="DP110:DP113" si="658">IF(DM110=0," ",IF(DM110/DN110*100&gt;200,"св.200",DM110/DN110))</f>
        <v xml:space="preserve"> </v>
      </c>
      <c r="DQ110" s="23"/>
      <c r="DR110" s="23"/>
      <c r="DS110" s="23"/>
      <c r="DT110" s="18" t="str">
        <f t="shared" si="531"/>
        <v xml:space="preserve"> </v>
      </c>
      <c r="DU110" s="18" t="str">
        <f t="shared" si="641"/>
        <v xml:space="preserve"> </v>
      </c>
    </row>
    <row r="111" spans="1:125" s="39" customFormat="1" ht="15.75" customHeight="1" outlineLevel="1" x14ac:dyDescent="0.25">
      <c r="A111" s="11">
        <f t="shared" ref="A111:A114" si="659">A110+1</f>
        <v>89</v>
      </c>
      <c r="B111" s="5" t="s">
        <v>28</v>
      </c>
      <c r="C111" s="17">
        <f t="shared" si="642"/>
        <v>1027976</v>
      </c>
      <c r="D111" s="17">
        <f t="shared" si="643"/>
        <v>286858.78999999998</v>
      </c>
      <c r="E111" s="17">
        <f t="shared" si="643"/>
        <v>403503.08999999997</v>
      </c>
      <c r="F111" s="18">
        <f t="shared" si="617"/>
        <v>0.2790520303975968</v>
      </c>
      <c r="G111" s="18">
        <f t="shared" si="362"/>
        <v>0.71092092504173887</v>
      </c>
      <c r="H111" s="10">
        <f t="shared" si="644"/>
        <v>1007976</v>
      </c>
      <c r="I111" s="14">
        <f t="shared" si="637"/>
        <v>286858.78999999998</v>
      </c>
      <c r="J111" s="10">
        <f t="shared" si="645"/>
        <v>365200.02999999997</v>
      </c>
      <c r="K111" s="18">
        <f t="shared" si="579"/>
        <v>0.28458890886290944</v>
      </c>
      <c r="L111" s="18">
        <f t="shared" si="365"/>
        <v>0.78548402638411619</v>
      </c>
      <c r="M111" s="23">
        <v>431900</v>
      </c>
      <c r="N111" s="23">
        <v>207979.48</v>
      </c>
      <c r="O111" s="23">
        <v>237350.61</v>
      </c>
      <c r="P111" s="18">
        <f t="shared" si="580"/>
        <v>0.48154545033572588</v>
      </c>
      <c r="Q111" s="18">
        <f t="shared" si="367"/>
        <v>0.87625424682919506</v>
      </c>
      <c r="R111" s="23"/>
      <c r="S111" s="23"/>
      <c r="T111" s="23"/>
      <c r="U111" s="18" t="str">
        <f t="shared" si="581"/>
        <v xml:space="preserve"> </v>
      </c>
      <c r="V111" s="18" t="str">
        <f t="shared" si="656"/>
        <v xml:space="preserve"> </v>
      </c>
      <c r="W111" s="23">
        <v>19176</v>
      </c>
      <c r="X111" s="23">
        <v>10124.24</v>
      </c>
      <c r="Y111" s="23">
        <v>9698.33</v>
      </c>
      <c r="Z111" s="18">
        <f t="shared" si="582"/>
        <v>0.52796412181894037</v>
      </c>
      <c r="AA111" s="18">
        <f t="shared" si="371"/>
        <v>1.0439158081855329</v>
      </c>
      <c r="AB111" s="23">
        <v>38600</v>
      </c>
      <c r="AC111" s="23">
        <v>4403.2299999999996</v>
      </c>
      <c r="AD111" s="23">
        <v>12032.43</v>
      </c>
      <c r="AE111" s="18">
        <f t="shared" si="583"/>
        <v>0.11407331606217616</v>
      </c>
      <c r="AF111" s="18">
        <f t="shared" si="373"/>
        <v>0.36594686193894327</v>
      </c>
      <c r="AG111" s="23">
        <v>518300</v>
      </c>
      <c r="AH111" s="23">
        <v>64351.839999999997</v>
      </c>
      <c r="AI111" s="23">
        <v>106118.66</v>
      </c>
      <c r="AJ111" s="18">
        <f>IF(AH111&lt;=0," ",IF(AG111&lt;=0," ",IF(AH111/AG111*100&gt;200,"СВ.200",AH111/AG111)))</f>
        <v>0.12415944433725641</v>
      </c>
      <c r="AK111" s="18">
        <f t="shared" si="375"/>
        <v>0.60641398977333483</v>
      </c>
      <c r="AL111" s="23"/>
      <c r="AM111" s="23"/>
      <c r="AN111" s="23"/>
      <c r="AO111" s="18" t="str">
        <f t="shared" si="558"/>
        <v xml:space="preserve"> </v>
      </c>
      <c r="AP111" s="18" t="str">
        <f t="shared" si="376"/>
        <v xml:space="preserve"> </v>
      </c>
      <c r="AQ111" s="6">
        <f t="shared" si="646"/>
        <v>20000</v>
      </c>
      <c r="AR111" s="6">
        <f t="shared" si="647"/>
        <v>0</v>
      </c>
      <c r="AS111" s="6">
        <f t="shared" si="648"/>
        <v>38303.06</v>
      </c>
      <c r="AT111" s="18" t="str">
        <f t="shared" si="585"/>
        <v xml:space="preserve"> </v>
      </c>
      <c r="AU111" s="18">
        <f t="shared" si="379"/>
        <v>0</v>
      </c>
      <c r="AV111" s="23"/>
      <c r="AW111" s="23"/>
      <c r="AX111" s="23"/>
      <c r="AY111" s="18" t="str">
        <f t="shared" si="586"/>
        <v xml:space="preserve"> </v>
      </c>
      <c r="AZ111" s="18" t="str">
        <f t="shared" si="381"/>
        <v xml:space="preserve"> </v>
      </c>
      <c r="BA111" s="23"/>
      <c r="BB111" s="23"/>
      <c r="BC111" s="23"/>
      <c r="BD111" s="18" t="str">
        <f t="shared" si="382"/>
        <v xml:space="preserve"> </v>
      </c>
      <c r="BE111" s="18" t="str">
        <f t="shared" si="383"/>
        <v xml:space="preserve"> </v>
      </c>
      <c r="BF111" s="23"/>
      <c r="BG111" s="23"/>
      <c r="BH111" s="23">
        <v>-4494.9399999999996</v>
      </c>
      <c r="BI111" s="18" t="str">
        <f t="shared" si="587"/>
        <v xml:space="preserve"> </v>
      </c>
      <c r="BJ111" s="18">
        <f t="shared" si="385"/>
        <v>0</v>
      </c>
      <c r="BK111" s="23"/>
      <c r="BL111" s="23"/>
      <c r="BM111" s="23"/>
      <c r="BN111" s="18"/>
      <c r="BO111" s="18" t="str">
        <f t="shared" si="387"/>
        <v xml:space="preserve"> </v>
      </c>
      <c r="BP111" s="23"/>
      <c r="BQ111" s="23"/>
      <c r="BR111" s="23"/>
      <c r="BS111" s="18" t="str">
        <f t="shared" si="588"/>
        <v xml:space="preserve"> </v>
      </c>
      <c r="BT111" s="18" t="str">
        <f t="shared" si="389"/>
        <v xml:space="preserve"> </v>
      </c>
      <c r="BU111" s="23">
        <v>20000</v>
      </c>
      <c r="BV111" s="23"/>
      <c r="BW111" s="23"/>
      <c r="BX111" s="18" t="str">
        <f t="shared" si="563"/>
        <v xml:space="preserve"> </v>
      </c>
      <c r="BY111" s="18" t="str">
        <f t="shared" si="391"/>
        <v xml:space="preserve"> </v>
      </c>
      <c r="BZ111" s="23"/>
      <c r="CA111" s="23"/>
      <c r="CB111" s="23">
        <v>42798</v>
      </c>
      <c r="CC111" s="18" t="str">
        <f t="shared" si="649"/>
        <v xml:space="preserve"> </v>
      </c>
      <c r="CD111" s="18" t="str">
        <f t="shared" si="650"/>
        <v xml:space="preserve"> </v>
      </c>
      <c r="CE111" s="17">
        <f t="shared" si="651"/>
        <v>0</v>
      </c>
      <c r="CF111" s="17">
        <f t="shared" si="652"/>
        <v>0</v>
      </c>
      <c r="CG111" s="17">
        <f t="shared" si="652"/>
        <v>0</v>
      </c>
      <c r="CH111" s="18" t="str">
        <f t="shared" si="653"/>
        <v xml:space="preserve"> </v>
      </c>
      <c r="CI111" s="18" t="str">
        <f t="shared" si="416"/>
        <v xml:space="preserve"> </v>
      </c>
      <c r="CJ111" s="23"/>
      <c r="CK111" s="23"/>
      <c r="CL111" s="23"/>
      <c r="CM111" s="18" t="str">
        <f t="shared" si="396"/>
        <v xml:space="preserve"> </v>
      </c>
      <c r="CN111" s="18" t="str">
        <f t="shared" si="417"/>
        <v xml:space="preserve"> </v>
      </c>
      <c r="CO111" s="23"/>
      <c r="CP111" s="23"/>
      <c r="CQ111" s="23"/>
      <c r="CR111" s="18" t="str">
        <f t="shared" si="397"/>
        <v xml:space="preserve"> </v>
      </c>
      <c r="CS111" s="18" t="str">
        <f t="shared" si="398"/>
        <v xml:space="preserve"> </v>
      </c>
      <c r="CT111" s="23"/>
      <c r="CU111" s="23"/>
      <c r="CV111" s="23"/>
      <c r="CW111" s="18" t="str">
        <f t="shared" si="418"/>
        <v xml:space="preserve"> </v>
      </c>
      <c r="CX111" s="18" t="str">
        <f t="shared" si="419"/>
        <v xml:space="preserve"> </v>
      </c>
      <c r="CY111" s="23"/>
      <c r="CZ111" s="23"/>
      <c r="DA111" s="23"/>
      <c r="DB111" s="18" t="str">
        <f t="shared" si="589"/>
        <v xml:space="preserve"> </v>
      </c>
      <c r="DC111" s="18" t="str">
        <f t="shared" si="400"/>
        <v xml:space="preserve"> </v>
      </c>
      <c r="DD111" s="23"/>
      <c r="DE111" s="23"/>
      <c r="DF111" s="23"/>
      <c r="DG111" s="18" t="str">
        <f t="shared" si="590"/>
        <v xml:space="preserve"> </v>
      </c>
      <c r="DH111" s="18" t="str">
        <f t="shared" si="402"/>
        <v xml:space="preserve"> </v>
      </c>
      <c r="DI111" s="23"/>
      <c r="DJ111" s="23"/>
      <c r="DK111" s="18" t="str">
        <f t="shared" si="403"/>
        <v xml:space="preserve"> </v>
      </c>
      <c r="DL111" s="23"/>
      <c r="DM111" s="23"/>
      <c r="DN111" s="23"/>
      <c r="DO111" s="18" t="str">
        <f t="shared" si="657"/>
        <v xml:space="preserve"> </v>
      </c>
      <c r="DP111" s="18" t="str">
        <f t="shared" si="658"/>
        <v xml:space="preserve"> </v>
      </c>
      <c r="DQ111" s="23"/>
      <c r="DR111" s="23"/>
      <c r="DS111" s="23"/>
      <c r="DT111" s="18" t="str">
        <f t="shared" si="531"/>
        <v xml:space="preserve"> </v>
      </c>
      <c r="DU111" s="18" t="str">
        <f t="shared" si="641"/>
        <v xml:space="preserve"> </v>
      </c>
    </row>
    <row r="112" spans="1:125" s="39" customFormat="1" ht="15.75" customHeight="1" outlineLevel="1" x14ac:dyDescent="0.25">
      <c r="A112" s="11">
        <f t="shared" si="659"/>
        <v>90</v>
      </c>
      <c r="B112" s="5" t="s">
        <v>50</v>
      </c>
      <c r="C112" s="17">
        <f t="shared" si="642"/>
        <v>1674733</v>
      </c>
      <c r="D112" s="17">
        <f t="shared" si="643"/>
        <v>995317.44</v>
      </c>
      <c r="E112" s="17">
        <f t="shared" si="643"/>
        <v>566338.61999999988</v>
      </c>
      <c r="F112" s="18">
        <f t="shared" si="617"/>
        <v>0.59431410260620643</v>
      </c>
      <c r="G112" s="18">
        <f t="shared" si="362"/>
        <v>1.7574599450766755</v>
      </c>
      <c r="H112" s="10">
        <f t="shared" si="644"/>
        <v>1403733</v>
      </c>
      <c r="I112" s="14">
        <f t="shared" si="637"/>
        <v>754317.44</v>
      </c>
      <c r="J112" s="10">
        <f t="shared" si="645"/>
        <v>566338.61999999988</v>
      </c>
      <c r="K112" s="18">
        <f t="shared" si="579"/>
        <v>0.53736532517223712</v>
      </c>
      <c r="L112" s="18">
        <f t="shared" si="365"/>
        <v>1.3319194795509444</v>
      </c>
      <c r="M112" s="23">
        <v>446695</v>
      </c>
      <c r="N112" s="23">
        <v>185790.85</v>
      </c>
      <c r="O112" s="23">
        <v>222036.33</v>
      </c>
      <c r="P112" s="18">
        <f t="shared" si="580"/>
        <v>0.41592328098590764</v>
      </c>
      <c r="Q112" s="18">
        <f t="shared" si="367"/>
        <v>0.83675878627610178</v>
      </c>
      <c r="R112" s="23"/>
      <c r="S112" s="23"/>
      <c r="T112" s="23"/>
      <c r="U112" s="18" t="str">
        <f t="shared" si="581"/>
        <v xml:space="preserve"> </v>
      </c>
      <c r="V112" s="18" t="str">
        <f t="shared" si="656"/>
        <v xml:space="preserve"> </v>
      </c>
      <c r="W112" s="23">
        <v>84638</v>
      </c>
      <c r="X112" s="23">
        <v>111230.48</v>
      </c>
      <c r="Y112" s="23">
        <v>79987.45</v>
      </c>
      <c r="Z112" s="18">
        <f t="shared" si="582"/>
        <v>1.3141907890073017</v>
      </c>
      <c r="AA112" s="18">
        <f t="shared" si="371"/>
        <v>1.3905991502416941</v>
      </c>
      <c r="AB112" s="23">
        <v>55000</v>
      </c>
      <c r="AC112" s="23">
        <v>41783.360000000001</v>
      </c>
      <c r="AD112" s="23">
        <v>10692.82</v>
      </c>
      <c r="AE112" s="18">
        <f t="shared" si="583"/>
        <v>0.75969745454545456</v>
      </c>
      <c r="AF112" s="18" t="str">
        <f t="shared" si="373"/>
        <v>св.200</v>
      </c>
      <c r="AG112" s="23">
        <v>817400</v>
      </c>
      <c r="AH112" s="23">
        <v>415512.75</v>
      </c>
      <c r="AI112" s="23">
        <v>253622.02</v>
      </c>
      <c r="AJ112" s="18">
        <f>IF(AH112&lt;=0," ",IF(AG112&lt;=0," ",IF(AH112/AG112*100&gt;200,"СВ.200",AH112/AG112)))</f>
        <v>0.50833465867384386</v>
      </c>
      <c r="AK112" s="18">
        <f t="shared" si="375"/>
        <v>1.6383149617686983</v>
      </c>
      <c r="AL112" s="23"/>
      <c r="AM112" s="23"/>
      <c r="AN112" s="23"/>
      <c r="AO112" s="18" t="str">
        <f t="shared" si="558"/>
        <v xml:space="preserve"> </v>
      </c>
      <c r="AP112" s="18" t="str">
        <f t="shared" si="376"/>
        <v xml:space="preserve"> </v>
      </c>
      <c r="AQ112" s="6">
        <f t="shared" si="646"/>
        <v>271000</v>
      </c>
      <c r="AR112" s="6">
        <f t="shared" si="647"/>
        <v>241000</v>
      </c>
      <c r="AS112" s="6">
        <f t="shared" si="648"/>
        <v>0</v>
      </c>
      <c r="AT112" s="18">
        <f t="shared" si="585"/>
        <v>0.88929889298892983</v>
      </c>
      <c r="AU112" s="18" t="str">
        <f t="shared" si="379"/>
        <v xml:space="preserve"> </v>
      </c>
      <c r="AV112" s="23"/>
      <c r="AW112" s="23"/>
      <c r="AX112" s="23"/>
      <c r="AY112" s="18" t="str">
        <f t="shared" si="586"/>
        <v xml:space="preserve"> </v>
      </c>
      <c r="AZ112" s="18" t="str">
        <f t="shared" si="381"/>
        <v xml:space="preserve"> </v>
      </c>
      <c r="BA112" s="23"/>
      <c r="BB112" s="23"/>
      <c r="BC112" s="23"/>
      <c r="BD112" s="18" t="str">
        <f t="shared" si="382"/>
        <v xml:space="preserve"> </v>
      </c>
      <c r="BE112" s="18" t="str">
        <f t="shared" si="383"/>
        <v xml:space="preserve"> </v>
      </c>
      <c r="BF112" s="23"/>
      <c r="BG112" s="23"/>
      <c r="BH112" s="23"/>
      <c r="BI112" s="18" t="str">
        <f t="shared" si="587"/>
        <v xml:space="preserve"> </v>
      </c>
      <c r="BJ112" s="18" t="str">
        <f t="shared" si="385"/>
        <v xml:space="preserve"> </v>
      </c>
      <c r="BK112" s="23"/>
      <c r="BL112" s="23"/>
      <c r="BM112" s="23"/>
      <c r="BN112" s="18"/>
      <c r="BO112" s="18" t="str">
        <f t="shared" si="387"/>
        <v xml:space="preserve"> </v>
      </c>
      <c r="BP112" s="23"/>
      <c r="BQ112" s="23"/>
      <c r="BR112" s="23"/>
      <c r="BS112" s="18" t="str">
        <f t="shared" si="588"/>
        <v xml:space="preserve"> </v>
      </c>
      <c r="BT112" s="18" t="str">
        <f t="shared" si="389"/>
        <v xml:space="preserve"> </v>
      </c>
      <c r="BU112" s="23">
        <v>30000</v>
      </c>
      <c r="BV112" s="23"/>
      <c r="BW112" s="23"/>
      <c r="BX112" s="18" t="str">
        <f t="shared" si="563"/>
        <v xml:space="preserve"> </v>
      </c>
      <c r="BY112" s="18" t="str">
        <f t="shared" si="391"/>
        <v xml:space="preserve"> </v>
      </c>
      <c r="BZ112" s="23">
        <v>241000</v>
      </c>
      <c r="CA112" s="23">
        <v>241000</v>
      </c>
      <c r="CB112" s="23"/>
      <c r="CC112" s="18">
        <f t="shared" si="634"/>
        <v>1</v>
      </c>
      <c r="CD112" s="18"/>
      <c r="CE112" s="17">
        <f t="shared" si="651"/>
        <v>0</v>
      </c>
      <c r="CF112" s="17">
        <f t="shared" si="652"/>
        <v>0</v>
      </c>
      <c r="CG112" s="17">
        <f t="shared" si="652"/>
        <v>0</v>
      </c>
      <c r="CH112" s="18" t="str">
        <f t="shared" si="653"/>
        <v xml:space="preserve"> </v>
      </c>
      <c r="CI112" s="18" t="str">
        <f t="shared" si="416"/>
        <v xml:space="preserve"> </v>
      </c>
      <c r="CJ112" s="23"/>
      <c r="CK112" s="23"/>
      <c r="CL112" s="23"/>
      <c r="CM112" s="18" t="str">
        <f t="shared" si="396"/>
        <v xml:space="preserve"> </v>
      </c>
      <c r="CN112" s="18" t="str">
        <f t="shared" si="417"/>
        <v xml:space="preserve"> </v>
      </c>
      <c r="CO112" s="23"/>
      <c r="CP112" s="23"/>
      <c r="CQ112" s="23"/>
      <c r="CR112" s="18" t="str">
        <f t="shared" si="397"/>
        <v xml:space="preserve"> </v>
      </c>
      <c r="CS112" s="18" t="str">
        <f t="shared" si="398"/>
        <v xml:space="preserve"> </v>
      </c>
      <c r="CT112" s="23"/>
      <c r="CU112" s="23"/>
      <c r="CV112" s="23"/>
      <c r="CW112" s="18" t="str">
        <f t="shared" si="418"/>
        <v xml:space="preserve"> </v>
      </c>
      <c r="CX112" s="18" t="str">
        <f t="shared" si="419"/>
        <v xml:space="preserve"> </v>
      </c>
      <c r="CY112" s="23"/>
      <c r="CZ112" s="23"/>
      <c r="DA112" s="23"/>
      <c r="DB112" s="18" t="str">
        <f t="shared" si="589"/>
        <v xml:space="preserve"> </v>
      </c>
      <c r="DC112" s="18" t="str">
        <f t="shared" si="400"/>
        <v xml:space="preserve"> </v>
      </c>
      <c r="DD112" s="23"/>
      <c r="DE112" s="23"/>
      <c r="DF112" s="23"/>
      <c r="DG112" s="18" t="str">
        <f t="shared" si="590"/>
        <v xml:space="preserve"> </v>
      </c>
      <c r="DH112" s="18" t="str">
        <f t="shared" si="402"/>
        <v xml:space="preserve"> </v>
      </c>
      <c r="DI112" s="23"/>
      <c r="DJ112" s="23"/>
      <c r="DK112" s="18" t="str">
        <f t="shared" si="403"/>
        <v xml:space="preserve"> </v>
      </c>
      <c r="DL112" s="23"/>
      <c r="DM112" s="23"/>
      <c r="DN112" s="23"/>
      <c r="DO112" s="18" t="str">
        <f t="shared" si="657"/>
        <v xml:space="preserve"> </v>
      </c>
      <c r="DP112" s="18" t="str">
        <f t="shared" si="658"/>
        <v xml:space="preserve"> </v>
      </c>
      <c r="DQ112" s="23"/>
      <c r="DR112" s="23"/>
      <c r="DS112" s="23"/>
      <c r="DT112" s="18" t="str">
        <f t="shared" si="531"/>
        <v xml:space="preserve"> </v>
      </c>
      <c r="DU112" s="18" t="str">
        <f t="shared" si="641"/>
        <v xml:space="preserve"> </v>
      </c>
    </row>
    <row r="113" spans="1:125" s="39" customFormat="1" ht="15.75" customHeight="1" outlineLevel="1" x14ac:dyDescent="0.25">
      <c r="A113" s="11">
        <f t="shared" si="659"/>
        <v>91</v>
      </c>
      <c r="B113" s="5" t="s">
        <v>12</v>
      </c>
      <c r="C113" s="17">
        <f t="shared" si="642"/>
        <v>535060</v>
      </c>
      <c r="D113" s="17">
        <f t="shared" si="643"/>
        <v>313516.73</v>
      </c>
      <c r="E113" s="17">
        <f t="shared" si="643"/>
        <v>150401.68</v>
      </c>
      <c r="F113" s="18">
        <f t="shared" si="617"/>
        <v>0.5859468657720629</v>
      </c>
      <c r="G113" s="18" t="str">
        <f t="shared" si="362"/>
        <v>св.200</v>
      </c>
      <c r="H113" s="10">
        <f t="shared" si="644"/>
        <v>365060</v>
      </c>
      <c r="I113" s="14">
        <f t="shared" si="637"/>
        <v>159516.72999999998</v>
      </c>
      <c r="J113" s="10">
        <f t="shared" si="645"/>
        <v>150401.68</v>
      </c>
      <c r="K113" s="18">
        <f t="shared" si="579"/>
        <v>0.43696030789459261</v>
      </c>
      <c r="L113" s="18">
        <f t="shared" si="365"/>
        <v>1.0606047086708073</v>
      </c>
      <c r="M113" s="23">
        <v>170060</v>
      </c>
      <c r="N113" s="23">
        <v>90912.37</v>
      </c>
      <c r="O113" s="23">
        <v>95708.56</v>
      </c>
      <c r="P113" s="18">
        <f t="shared" si="580"/>
        <v>0.53458996824650118</v>
      </c>
      <c r="Q113" s="18">
        <f t="shared" si="367"/>
        <v>0.94988755446743733</v>
      </c>
      <c r="R113" s="23"/>
      <c r="S113" s="23"/>
      <c r="T113" s="23"/>
      <c r="U113" s="18" t="str">
        <f t="shared" si="581"/>
        <v xml:space="preserve"> </v>
      </c>
      <c r="V113" s="18" t="str">
        <f t="shared" si="656"/>
        <v xml:space="preserve"> </v>
      </c>
      <c r="W113" s="23"/>
      <c r="X113" s="23"/>
      <c r="Y113" s="23"/>
      <c r="Z113" s="18" t="str">
        <f t="shared" si="582"/>
        <v xml:space="preserve"> </v>
      </c>
      <c r="AA113" s="18" t="str">
        <f>IF(X113=0," ",IF(X113/Y113*100&gt;200,"св.200",X113/Y113))</f>
        <v xml:space="preserve"> </v>
      </c>
      <c r="AB113" s="23">
        <v>50000</v>
      </c>
      <c r="AC113" s="23">
        <v>14493.56</v>
      </c>
      <c r="AD113" s="23">
        <v>18390.95</v>
      </c>
      <c r="AE113" s="18">
        <f t="shared" si="583"/>
        <v>0.2898712</v>
      </c>
      <c r="AF113" s="18">
        <f t="shared" si="373"/>
        <v>0.78808109423384864</v>
      </c>
      <c r="AG113" s="23">
        <v>145000</v>
      </c>
      <c r="AH113" s="23">
        <v>54110.8</v>
      </c>
      <c r="AI113" s="23">
        <v>36302.17</v>
      </c>
      <c r="AJ113" s="18">
        <f>IF(AH113&lt;=0," ",IF(AG113&lt;=0," ",IF(AH113/AG113*100&gt;200,"СВ.200",AH113/AG113)))</f>
        <v>0.37317793103448277</v>
      </c>
      <c r="AK113" s="18">
        <f t="shared" si="375"/>
        <v>1.4905665418899203</v>
      </c>
      <c r="AL113" s="23"/>
      <c r="AM113" s="23"/>
      <c r="AN113" s="23"/>
      <c r="AO113" s="18" t="str">
        <f t="shared" si="558"/>
        <v xml:space="preserve"> </v>
      </c>
      <c r="AP113" s="18" t="str">
        <f t="shared" si="376"/>
        <v xml:space="preserve"> </v>
      </c>
      <c r="AQ113" s="6">
        <f t="shared" si="646"/>
        <v>170000</v>
      </c>
      <c r="AR113" s="6">
        <f t="shared" si="647"/>
        <v>154000</v>
      </c>
      <c r="AS113" s="6">
        <f t="shared" si="648"/>
        <v>0</v>
      </c>
      <c r="AT113" s="18">
        <f t="shared" si="585"/>
        <v>0.90588235294117647</v>
      </c>
      <c r="AU113" s="18" t="str">
        <f t="shared" si="379"/>
        <v xml:space="preserve"> </v>
      </c>
      <c r="AV113" s="23"/>
      <c r="AW113" s="23"/>
      <c r="AX113" s="23"/>
      <c r="AY113" s="18" t="str">
        <f t="shared" si="586"/>
        <v xml:space="preserve"> </v>
      </c>
      <c r="AZ113" s="18" t="str">
        <f t="shared" si="381"/>
        <v xml:space="preserve"> </v>
      </c>
      <c r="BA113" s="23"/>
      <c r="BB113" s="23"/>
      <c r="BC113" s="23"/>
      <c r="BD113" s="18" t="str">
        <f t="shared" si="382"/>
        <v xml:space="preserve"> </v>
      </c>
      <c r="BE113" s="18" t="str">
        <f t="shared" si="383"/>
        <v xml:space="preserve"> </v>
      </c>
      <c r="BF113" s="23"/>
      <c r="BG113" s="23"/>
      <c r="BH113" s="23"/>
      <c r="BI113" s="18" t="str">
        <f t="shared" si="587"/>
        <v xml:space="preserve"> </v>
      </c>
      <c r="BJ113" s="18" t="str">
        <f t="shared" si="385"/>
        <v xml:space="preserve"> </v>
      </c>
      <c r="BK113" s="23"/>
      <c r="BL113" s="23"/>
      <c r="BM113" s="23"/>
      <c r="BN113" s="18"/>
      <c r="BO113" s="18" t="str">
        <f t="shared" si="387"/>
        <v xml:space="preserve"> </v>
      </c>
      <c r="BP113" s="23"/>
      <c r="BQ113" s="23"/>
      <c r="BR113" s="23"/>
      <c r="BS113" s="18" t="str">
        <f t="shared" si="588"/>
        <v xml:space="preserve"> </v>
      </c>
      <c r="BT113" s="18" t="str">
        <f t="shared" si="389"/>
        <v xml:space="preserve"> </v>
      </c>
      <c r="BU113" s="23"/>
      <c r="BV113" s="23">
        <v>4000</v>
      </c>
      <c r="BW113" s="23"/>
      <c r="BX113" s="18" t="str">
        <f t="shared" si="563"/>
        <v xml:space="preserve"> </v>
      </c>
      <c r="BY113" s="18" t="str">
        <f t="shared" si="391"/>
        <v xml:space="preserve"> </v>
      </c>
      <c r="BZ113" s="23">
        <v>170000</v>
      </c>
      <c r="CA113" s="23">
        <v>150000</v>
      </c>
      <c r="CB113" s="23"/>
      <c r="CC113" s="18">
        <f t="shared" ref="CC113" si="660">IF(CA113&lt;=0," ",IF(BZ113&lt;=0," ",IF(CA113/BZ113*100&gt;200,"СВ.200",CA113/BZ113)))</f>
        <v>0.88235294117647056</v>
      </c>
      <c r="CD113" s="18"/>
      <c r="CE113" s="17">
        <f t="shared" si="651"/>
        <v>0</v>
      </c>
      <c r="CF113" s="17">
        <f t="shared" si="652"/>
        <v>0</v>
      </c>
      <c r="CG113" s="17">
        <f t="shared" si="652"/>
        <v>0</v>
      </c>
      <c r="CH113" s="18" t="str">
        <f t="shared" si="653"/>
        <v xml:space="preserve"> </v>
      </c>
      <c r="CI113" s="18" t="str">
        <f t="shared" si="416"/>
        <v xml:space="preserve"> </v>
      </c>
      <c r="CJ113" s="23"/>
      <c r="CK113" s="23"/>
      <c r="CL113" s="23"/>
      <c r="CM113" s="18" t="str">
        <f t="shared" si="396"/>
        <v xml:space="preserve"> </v>
      </c>
      <c r="CN113" s="18" t="str">
        <f t="shared" si="417"/>
        <v xml:space="preserve"> </v>
      </c>
      <c r="CO113" s="23"/>
      <c r="CP113" s="23"/>
      <c r="CQ113" s="23"/>
      <c r="CR113" s="18" t="str">
        <f t="shared" si="397"/>
        <v xml:space="preserve"> </v>
      </c>
      <c r="CS113" s="18" t="str">
        <f t="shared" si="398"/>
        <v xml:space="preserve"> </v>
      </c>
      <c r="CT113" s="23"/>
      <c r="CU113" s="23"/>
      <c r="CV113" s="23"/>
      <c r="CW113" s="18" t="str">
        <f t="shared" si="418"/>
        <v xml:space="preserve"> </v>
      </c>
      <c r="CX113" s="18" t="str">
        <f t="shared" si="419"/>
        <v xml:space="preserve"> </v>
      </c>
      <c r="CY113" s="23"/>
      <c r="CZ113" s="23"/>
      <c r="DA113" s="23"/>
      <c r="DB113" s="18" t="str">
        <f t="shared" si="589"/>
        <v xml:space="preserve"> </v>
      </c>
      <c r="DC113" s="18" t="str">
        <f t="shared" si="400"/>
        <v xml:space="preserve"> </v>
      </c>
      <c r="DD113" s="23"/>
      <c r="DE113" s="23"/>
      <c r="DF113" s="23"/>
      <c r="DG113" s="18" t="str">
        <f>IF(DE113&lt;=0," ",IF(DF113&lt;=0," ",IF(DE113/DF113*100&gt;200,"СВ.200",DE113/DF113)))</f>
        <v xml:space="preserve"> </v>
      </c>
      <c r="DH113" s="18" t="str">
        <f t="shared" si="402"/>
        <v xml:space="preserve"> </v>
      </c>
      <c r="DI113" s="23"/>
      <c r="DJ113" s="23"/>
      <c r="DK113" s="18" t="str">
        <f t="shared" si="403"/>
        <v xml:space="preserve"> </v>
      </c>
      <c r="DL113" s="23"/>
      <c r="DM113" s="23"/>
      <c r="DN113" s="23"/>
      <c r="DO113" s="18" t="str">
        <f t="shared" si="657"/>
        <v xml:space="preserve"> </v>
      </c>
      <c r="DP113" s="18" t="str">
        <f t="shared" si="658"/>
        <v xml:space="preserve"> </v>
      </c>
      <c r="DQ113" s="23"/>
      <c r="DR113" s="23"/>
      <c r="DS113" s="23"/>
      <c r="DT113" s="18" t="str">
        <f t="shared" si="531"/>
        <v xml:space="preserve"> </v>
      </c>
      <c r="DU113" s="18" t="str">
        <f t="shared" si="641"/>
        <v xml:space="preserve"> </v>
      </c>
    </row>
    <row r="114" spans="1:125" s="39" customFormat="1" ht="16.5" customHeight="1" outlineLevel="1" x14ac:dyDescent="0.25">
      <c r="A114" s="11">
        <f t="shared" si="659"/>
        <v>92</v>
      </c>
      <c r="B114" s="5" t="s">
        <v>96</v>
      </c>
      <c r="C114" s="17">
        <f t="shared" si="642"/>
        <v>3352925</v>
      </c>
      <c r="D114" s="17">
        <f t="shared" si="643"/>
        <v>1556076.88</v>
      </c>
      <c r="E114" s="17">
        <f t="shared" si="643"/>
        <v>1143435.07</v>
      </c>
      <c r="F114" s="18">
        <f t="shared" si="617"/>
        <v>0.46409534361788585</v>
      </c>
      <c r="G114" s="18">
        <f t="shared" si="362"/>
        <v>1.3608790921551845</v>
      </c>
      <c r="H114" s="10">
        <f t="shared" si="644"/>
        <v>3195425</v>
      </c>
      <c r="I114" s="14">
        <f t="shared" si="637"/>
        <v>1425148.0599999998</v>
      </c>
      <c r="J114" s="10">
        <f t="shared" si="645"/>
        <v>1101433.26</v>
      </c>
      <c r="K114" s="18">
        <f t="shared" si="579"/>
        <v>0.44599640423417852</v>
      </c>
      <c r="L114" s="18">
        <f t="shared" si="365"/>
        <v>1.2939032365882974</v>
      </c>
      <c r="M114" s="23">
        <v>744796</v>
      </c>
      <c r="N114" s="23">
        <v>314928.43</v>
      </c>
      <c r="O114" s="23">
        <v>404871.25</v>
      </c>
      <c r="P114" s="18">
        <f t="shared" si="580"/>
        <v>0.42283850879972501</v>
      </c>
      <c r="Q114" s="18">
        <f t="shared" si="367"/>
        <v>0.77784834067620257</v>
      </c>
      <c r="R114" s="23"/>
      <c r="S114" s="23"/>
      <c r="T114" s="23"/>
      <c r="U114" s="18" t="str">
        <f t="shared" si="581"/>
        <v xml:space="preserve"> </v>
      </c>
      <c r="V114" s="18" t="str">
        <f t="shared" si="656"/>
        <v xml:space="preserve"> </v>
      </c>
      <c r="W114" s="23">
        <v>629</v>
      </c>
      <c r="X114" s="23">
        <v>1638</v>
      </c>
      <c r="Y114" s="23">
        <v>613.5</v>
      </c>
      <c r="Z114" s="18" t="str">
        <f t="shared" si="582"/>
        <v>СВ.200</v>
      </c>
      <c r="AA114" s="18" t="str">
        <f t="shared" si="371"/>
        <v>св.200</v>
      </c>
      <c r="AB114" s="23">
        <v>200000</v>
      </c>
      <c r="AC114" s="23">
        <v>27455</v>
      </c>
      <c r="AD114" s="23">
        <v>63772.24</v>
      </c>
      <c r="AE114" s="18">
        <f t="shared" si="583"/>
        <v>0.13727500000000001</v>
      </c>
      <c r="AF114" s="18">
        <f t="shared" si="373"/>
        <v>0.43051647550721128</v>
      </c>
      <c r="AG114" s="23">
        <v>2250000</v>
      </c>
      <c r="AH114" s="23">
        <v>1081126.6299999999</v>
      </c>
      <c r="AI114" s="23">
        <v>632176.27</v>
      </c>
      <c r="AJ114" s="18">
        <f t="shared" si="584"/>
        <v>0.48050072444444442</v>
      </c>
      <c r="AK114" s="18">
        <f t="shared" si="375"/>
        <v>1.7101664224125335</v>
      </c>
      <c r="AL114" s="23"/>
      <c r="AM114" s="23"/>
      <c r="AN114" s="23"/>
      <c r="AO114" s="18" t="str">
        <f t="shared" si="558"/>
        <v xml:space="preserve"> </v>
      </c>
      <c r="AP114" s="18" t="str">
        <f t="shared" si="376"/>
        <v xml:space="preserve"> </v>
      </c>
      <c r="AQ114" s="6">
        <f t="shared" si="646"/>
        <v>157500</v>
      </c>
      <c r="AR114" s="6">
        <f t="shared" ref="AR114" si="661">AW114+BB114+BG114+BL114+BQ114+BV114+CA114+CF114+CZ114+DE114+DM114+CU114+DI114</f>
        <v>130928.81999999999</v>
      </c>
      <c r="AS114" s="6">
        <f t="shared" si="648"/>
        <v>42001.81</v>
      </c>
      <c r="AT114" s="18">
        <f t="shared" si="585"/>
        <v>0.83129409523809517</v>
      </c>
      <c r="AU114" s="18" t="str">
        <f t="shared" si="379"/>
        <v>св.200</v>
      </c>
      <c r="AV114" s="23"/>
      <c r="AW114" s="23"/>
      <c r="AX114" s="23"/>
      <c r="AY114" s="18" t="str">
        <f t="shared" si="586"/>
        <v xml:space="preserve"> </v>
      </c>
      <c r="AZ114" s="18" t="str">
        <f t="shared" si="381"/>
        <v xml:space="preserve"> </v>
      </c>
      <c r="BA114" s="23">
        <v>7500</v>
      </c>
      <c r="BB114" s="23">
        <v>17249.580000000002</v>
      </c>
      <c r="BC114" s="23">
        <v>6358.97</v>
      </c>
      <c r="BD114" s="18" t="str">
        <f t="shared" si="382"/>
        <v>СВ.200</v>
      </c>
      <c r="BE114" s="18" t="str">
        <f t="shared" si="383"/>
        <v>св.200</v>
      </c>
      <c r="BF114" s="23">
        <v>150000</v>
      </c>
      <c r="BG114" s="23">
        <v>30090.84</v>
      </c>
      <c r="BH114" s="23">
        <v>30090.84</v>
      </c>
      <c r="BI114" s="18">
        <f t="shared" si="587"/>
        <v>0.2006056</v>
      </c>
      <c r="BJ114" s="18">
        <f t="shared" si="385"/>
        <v>1</v>
      </c>
      <c r="BK114" s="23"/>
      <c r="BL114" s="23"/>
      <c r="BM114" s="23"/>
      <c r="BN114" s="18"/>
      <c r="BO114" s="18" t="str">
        <f t="shared" si="387"/>
        <v xml:space="preserve"> </v>
      </c>
      <c r="BP114" s="23"/>
      <c r="BQ114" s="23"/>
      <c r="BR114" s="23"/>
      <c r="BS114" s="18" t="str">
        <f t="shared" si="588"/>
        <v xml:space="preserve"> </v>
      </c>
      <c r="BT114" s="18" t="str">
        <f t="shared" si="389"/>
        <v xml:space="preserve"> </v>
      </c>
      <c r="BU114" s="23"/>
      <c r="BV114" s="23"/>
      <c r="BW114" s="23"/>
      <c r="BX114" s="18" t="str">
        <f t="shared" si="563"/>
        <v xml:space="preserve"> </v>
      </c>
      <c r="BY114" s="18" t="str">
        <f t="shared" si="391"/>
        <v xml:space="preserve"> </v>
      </c>
      <c r="BZ114" s="23"/>
      <c r="CA114" s="23"/>
      <c r="CB114" s="23"/>
      <c r="CC114" s="18" t="str">
        <f t="shared" si="634"/>
        <v xml:space="preserve"> </v>
      </c>
      <c r="CD114" s="18" t="str">
        <f t="shared" si="392"/>
        <v xml:space="preserve"> </v>
      </c>
      <c r="CE114" s="17">
        <f t="shared" si="651"/>
        <v>0</v>
      </c>
      <c r="CF114" s="17">
        <f t="shared" si="652"/>
        <v>0</v>
      </c>
      <c r="CG114" s="17">
        <f t="shared" si="652"/>
        <v>0</v>
      </c>
      <c r="CH114" s="18" t="str">
        <f t="shared" si="653"/>
        <v xml:space="preserve"> </v>
      </c>
      <c r="CI114" s="18" t="str">
        <f t="shared" si="416"/>
        <v xml:space="preserve"> </v>
      </c>
      <c r="CJ114" s="23"/>
      <c r="CK114" s="23"/>
      <c r="CL114" s="23"/>
      <c r="CM114" s="18" t="str">
        <f t="shared" si="396"/>
        <v xml:space="preserve"> </v>
      </c>
      <c r="CN114" s="18" t="str">
        <f t="shared" si="417"/>
        <v xml:space="preserve"> </v>
      </c>
      <c r="CO114" s="23"/>
      <c r="CP114" s="23"/>
      <c r="CQ114" s="23"/>
      <c r="CR114" s="18" t="str">
        <f t="shared" si="397"/>
        <v xml:space="preserve"> </v>
      </c>
      <c r="CS114" s="18" t="str">
        <f t="shared" si="398"/>
        <v xml:space="preserve"> </v>
      </c>
      <c r="CT114" s="23"/>
      <c r="CU114" s="23"/>
      <c r="CV114" s="23"/>
      <c r="CW114" s="18" t="str">
        <f t="shared" si="418"/>
        <v xml:space="preserve"> </v>
      </c>
      <c r="CX114" s="18" t="str">
        <f t="shared" si="419"/>
        <v xml:space="preserve"> </v>
      </c>
      <c r="CY114" s="23"/>
      <c r="CZ114" s="23"/>
      <c r="DA114" s="23"/>
      <c r="DB114" s="18" t="str">
        <f t="shared" si="589"/>
        <v xml:space="preserve"> </v>
      </c>
      <c r="DC114" s="18" t="str">
        <f t="shared" si="400"/>
        <v xml:space="preserve"> </v>
      </c>
      <c r="DD114" s="23"/>
      <c r="DE114" s="23"/>
      <c r="DF114" s="23"/>
      <c r="DG114" s="18" t="str">
        <f>IF(DE114&lt;=0," ",IF(DF114&lt;=0," ",IF(DE114/DF114*100&gt;200,"СВ.200",DE114/DF114)))</f>
        <v xml:space="preserve"> </v>
      </c>
      <c r="DH114" s="18" t="str">
        <f t="shared" si="402"/>
        <v xml:space="preserve"> </v>
      </c>
      <c r="DI114" s="23"/>
      <c r="DJ114" s="23">
        <v>5552</v>
      </c>
      <c r="DK114" s="18">
        <f t="shared" si="403"/>
        <v>0</v>
      </c>
      <c r="DL114" s="23"/>
      <c r="DM114" s="23">
        <v>83588.399999999994</v>
      </c>
      <c r="DN114" s="23"/>
      <c r="DO114" s="18" t="str">
        <f t="shared" si="657"/>
        <v xml:space="preserve"> </v>
      </c>
      <c r="DP114" s="18"/>
      <c r="DQ114" s="23"/>
      <c r="DR114" s="23"/>
      <c r="DS114" s="23"/>
      <c r="DT114" s="18" t="str">
        <f t="shared" si="531"/>
        <v xml:space="preserve"> </v>
      </c>
      <c r="DU114" s="18" t="str">
        <f t="shared" ref="DU114:DU121" si="662">IF(DS114=0," ",IF(DR114/DS114*100&gt;200,"св.200",DR114/DS114))</f>
        <v xml:space="preserve"> </v>
      </c>
    </row>
    <row r="115" spans="1:125" s="38" customFormat="1" ht="32.1" customHeight="1" x14ac:dyDescent="0.25">
      <c r="A115" s="12"/>
      <c r="B115" s="4" t="s">
        <v>138</v>
      </c>
      <c r="C115" s="20">
        <f>SUM(C116:C121)</f>
        <v>176825709.72000003</v>
      </c>
      <c r="D115" s="20">
        <f t="shared" ref="D115:E115" si="663">SUM(D116:D121)</f>
        <v>86347915.49000001</v>
      </c>
      <c r="E115" s="20">
        <f t="shared" si="663"/>
        <v>80683137.810000002</v>
      </c>
      <c r="F115" s="16">
        <f t="shared" si="617"/>
        <v>0.48832217683011259</v>
      </c>
      <c r="G115" s="16">
        <f t="shared" si="362"/>
        <v>1.0702101806369992</v>
      </c>
      <c r="H115" s="15">
        <f t="shared" ref="H115:J115" si="664">SUM(H116:H121)</f>
        <v>168564387.29000002</v>
      </c>
      <c r="I115" s="29">
        <f>SUM(I116:I121)</f>
        <v>81331204</v>
      </c>
      <c r="J115" s="15">
        <f t="shared" si="664"/>
        <v>76197023.289999992</v>
      </c>
      <c r="K115" s="16">
        <f t="shared" si="579"/>
        <v>0.48249339796831997</v>
      </c>
      <c r="L115" s="16">
        <f t="shared" si="365"/>
        <v>1.0673803317809374</v>
      </c>
      <c r="M115" s="15">
        <f>SUM(M116:M121)</f>
        <v>134906327.28999999</v>
      </c>
      <c r="N115" s="15">
        <f>SUM(N116:N121)</f>
        <v>71127479.560000002</v>
      </c>
      <c r="O115" s="15">
        <f>SUM(O116:O121)</f>
        <v>64236351.649999999</v>
      </c>
      <c r="P115" s="16">
        <f t="shared" si="580"/>
        <v>0.52723605325865519</v>
      </c>
      <c r="Q115" s="16">
        <f t="shared" si="367"/>
        <v>1.1072776976430292</v>
      </c>
      <c r="R115" s="15">
        <f>SUM(R116:R121)</f>
        <v>3559410</v>
      </c>
      <c r="S115" s="15">
        <f>SUM(S116:S121)</f>
        <v>1927663.4</v>
      </c>
      <c r="T115" s="15">
        <f>SUM(T116:T121)</f>
        <v>1602496.69</v>
      </c>
      <c r="U115" s="16">
        <f t="shared" si="581"/>
        <v>0.54156823743260818</v>
      </c>
      <c r="V115" s="16">
        <f t="shared" si="369"/>
        <v>1.2029125626462291</v>
      </c>
      <c r="W115" s="15">
        <f>SUM(W116:W121)</f>
        <v>0</v>
      </c>
      <c r="X115" s="15">
        <f>SUM(X116:X121)</f>
        <v>0</v>
      </c>
      <c r="Y115" s="15">
        <f>SUM(Y116:Y121)</f>
        <v>12411.18</v>
      </c>
      <c r="Z115" s="16" t="str">
        <f t="shared" si="582"/>
        <v xml:space="preserve"> </v>
      </c>
      <c r="AA115" s="16">
        <f t="shared" si="371"/>
        <v>0</v>
      </c>
      <c r="AB115" s="15">
        <f>SUM(AB116:AB121)</f>
        <v>10973000</v>
      </c>
      <c r="AC115" s="15">
        <f>SUM(AC116:AC121)</f>
        <v>1113701.6299999999</v>
      </c>
      <c r="AD115" s="15">
        <f>SUM(AD116:AD121)</f>
        <v>715291.25</v>
      </c>
      <c r="AE115" s="16">
        <f t="shared" si="583"/>
        <v>0.10149472614599471</v>
      </c>
      <c r="AF115" s="16">
        <f t="shared" si="373"/>
        <v>1.5569904287239638</v>
      </c>
      <c r="AG115" s="15">
        <f>SUM(AG116:AG121)</f>
        <v>19124000</v>
      </c>
      <c r="AH115" s="15">
        <f>SUM(AH116:AH121)</f>
        <v>7162359.4100000001</v>
      </c>
      <c r="AI115" s="15">
        <f>SUM(AI116:AI121)</f>
        <v>9629662.5200000014</v>
      </c>
      <c r="AJ115" s="16">
        <f t="shared" si="584"/>
        <v>0.37452203566199543</v>
      </c>
      <c r="AK115" s="16">
        <f t="shared" si="375"/>
        <v>0.74378093677991108</v>
      </c>
      <c r="AL115" s="15">
        <f>SUM(AL116:AL121)</f>
        <v>1650</v>
      </c>
      <c r="AM115" s="15">
        <f>SUM(AM116:AM121)</f>
        <v>0</v>
      </c>
      <c r="AN115" s="15">
        <f>SUM(AN116:AN121)</f>
        <v>810</v>
      </c>
      <c r="AO115" s="16" t="str">
        <f t="shared" si="558"/>
        <v xml:space="preserve"> </v>
      </c>
      <c r="AP115" s="16">
        <f t="shared" si="376"/>
        <v>0</v>
      </c>
      <c r="AQ115" s="15">
        <f>SUM(AQ116:AQ121)</f>
        <v>8261322.4300000006</v>
      </c>
      <c r="AR115" s="15">
        <f t="shared" ref="AR115:AS115" si="665">SUM(AR116:AR121)</f>
        <v>5016711.4899999993</v>
      </c>
      <c r="AS115" s="15">
        <f t="shared" si="665"/>
        <v>4486114.5199999996</v>
      </c>
      <c r="AT115" s="16">
        <f t="shared" si="585"/>
        <v>0.60725283784862505</v>
      </c>
      <c r="AU115" s="16">
        <f t="shared" si="379"/>
        <v>1.1182753956981017</v>
      </c>
      <c r="AV115" s="15">
        <f>SUM(AV116:AV121)</f>
        <v>1200000</v>
      </c>
      <c r="AW115" s="15">
        <f>SUM(AW116:AW121)</f>
        <v>451899.47</v>
      </c>
      <c r="AX115" s="15">
        <f>SUM(AX116:AX121)</f>
        <v>466321.95</v>
      </c>
      <c r="AY115" s="16">
        <f t="shared" si="586"/>
        <v>0.37658289166666664</v>
      </c>
      <c r="AZ115" s="16">
        <f t="shared" si="381"/>
        <v>0.96907183974505162</v>
      </c>
      <c r="BA115" s="15">
        <f>SUM(BA116:BA121)</f>
        <v>0</v>
      </c>
      <c r="BB115" s="15">
        <f>SUM(BB116:BB121)</f>
        <v>0</v>
      </c>
      <c r="BC115" s="15">
        <f>SUM(BC116:BC121)</f>
        <v>0</v>
      </c>
      <c r="BD115" s="16" t="str">
        <f t="shared" si="382"/>
        <v xml:space="preserve"> </v>
      </c>
      <c r="BE115" s="16" t="str">
        <f t="shared" si="383"/>
        <v xml:space="preserve"> </v>
      </c>
      <c r="BF115" s="15">
        <f>SUM(BF116:BF121)</f>
        <v>850000</v>
      </c>
      <c r="BG115" s="15">
        <f>SUM(BG116:BG121)</f>
        <v>600562.72</v>
      </c>
      <c r="BH115" s="15">
        <f>SUM(BH116:BH121)</f>
        <v>634933.05999999994</v>
      </c>
      <c r="BI115" s="16">
        <f t="shared" si="587"/>
        <v>0.70654437647058821</v>
      </c>
      <c r="BJ115" s="16">
        <f t="shared" si="385"/>
        <v>0.94586777384059983</v>
      </c>
      <c r="BK115" s="15">
        <f>SUM(BK116:BK121)</f>
        <v>0</v>
      </c>
      <c r="BL115" s="15">
        <f>SUM(BL116:BL121)</f>
        <v>0</v>
      </c>
      <c r="BM115" s="15">
        <f>SUM(BM116:BM121)</f>
        <v>0</v>
      </c>
      <c r="BN115" s="16" t="str">
        <f t="shared" ref="BN115:BN143" si="666">IF(BL115&lt;=0," ",IF(BK115&lt;=0," ",IF(BL115/BK115*100&gt;200,"СВ.200",BL115/BK115)))</f>
        <v xml:space="preserve"> </v>
      </c>
      <c r="BO115" s="16" t="str">
        <f t="shared" si="387"/>
        <v xml:space="preserve"> </v>
      </c>
      <c r="BP115" s="15">
        <f>SUM(BP116:BP121)</f>
        <v>2371100</v>
      </c>
      <c r="BQ115" s="15">
        <f>SUM(BQ116:BQ121)</f>
        <v>1189148.8499999999</v>
      </c>
      <c r="BR115" s="15">
        <f>SUM(BR116:BR121)</f>
        <v>1373599.46</v>
      </c>
      <c r="BS115" s="16">
        <f t="shared" si="588"/>
        <v>0.50151779764666182</v>
      </c>
      <c r="BT115" s="16">
        <f t="shared" si="389"/>
        <v>0.86571732490343278</v>
      </c>
      <c r="BU115" s="15">
        <f>SUM(BU116:BU121)</f>
        <v>2522349.4900000002</v>
      </c>
      <c r="BV115" s="15">
        <f>SUM(BV116:BV121)</f>
        <v>2010433.6099999999</v>
      </c>
      <c r="BW115" s="15">
        <f>SUM(BW116:BW121)</f>
        <v>1670426.7899999998</v>
      </c>
      <c r="BX115" s="16">
        <f t="shared" si="563"/>
        <v>0.7970479975001401</v>
      </c>
      <c r="BY115" s="16">
        <f t="shared" si="391"/>
        <v>1.2035448796891004</v>
      </c>
      <c r="BZ115" s="15">
        <f>SUM(BZ116:BZ121)</f>
        <v>0</v>
      </c>
      <c r="CA115" s="15">
        <f>SUM(CA116:CA121)</f>
        <v>0</v>
      </c>
      <c r="CB115" s="15">
        <f>SUM(CB116:CB121)</f>
        <v>0</v>
      </c>
      <c r="CC115" s="16" t="str">
        <f t="shared" si="634"/>
        <v xml:space="preserve"> </v>
      </c>
      <c r="CD115" s="16" t="str">
        <f t="shared" si="392"/>
        <v xml:space="preserve"> </v>
      </c>
      <c r="CE115" s="20">
        <f>SUM(CE116:CE121)</f>
        <v>800000</v>
      </c>
      <c r="CF115" s="20">
        <f t="shared" ref="CF115" si="667">SUM(CF116:CF121)</f>
        <v>289349.39</v>
      </c>
      <c r="CG115" s="20">
        <f t="shared" ref="CG115" si="668">SUM(CG116:CG121)</f>
        <v>196039.37</v>
      </c>
      <c r="CH115" s="16">
        <f t="shared" si="653"/>
        <v>0.36168673750000002</v>
      </c>
      <c r="CI115" s="16">
        <f t="shared" si="416"/>
        <v>1.4759759225914673</v>
      </c>
      <c r="CJ115" s="15">
        <f>SUM(CJ116:CJ121)</f>
        <v>800000</v>
      </c>
      <c r="CK115" s="15">
        <f>SUM(CK116:CK121)</f>
        <v>289349.39</v>
      </c>
      <c r="CL115" s="15">
        <f>SUM(CL116:CL121)</f>
        <v>196039.37</v>
      </c>
      <c r="CM115" s="16">
        <f t="shared" si="396"/>
        <v>0.36168673750000002</v>
      </c>
      <c r="CN115" s="16">
        <f t="shared" si="417"/>
        <v>1.4759759225914673</v>
      </c>
      <c r="CO115" s="15">
        <f>SUM(CO116:CO121)</f>
        <v>0</v>
      </c>
      <c r="CP115" s="15">
        <f>SUM(CP116:CP121)</f>
        <v>0</v>
      </c>
      <c r="CQ115" s="15">
        <f>SUM(CQ116:CQ121)</f>
        <v>0</v>
      </c>
      <c r="CR115" s="16" t="str">
        <f t="shared" si="397"/>
        <v xml:space="preserve"> </v>
      </c>
      <c r="CS115" s="16" t="str">
        <f>IF(CP115=0," ",IF(CP115/CQ115*100&gt;200,"св.200",CP115/CQ115))</f>
        <v xml:space="preserve"> </v>
      </c>
      <c r="CT115" s="15">
        <f>SUM(CT116:CT121)</f>
        <v>130000</v>
      </c>
      <c r="CU115" s="15">
        <f>SUM(CU116:CU121)</f>
        <v>64798.62</v>
      </c>
      <c r="CV115" s="15">
        <f>SUM(CV116:CV121)</f>
        <v>39130.839999999997</v>
      </c>
      <c r="CW115" s="30">
        <f t="shared" si="418"/>
        <v>0.49845092307692312</v>
      </c>
      <c r="CX115" s="30">
        <f t="shared" si="419"/>
        <v>1.6559475850761192</v>
      </c>
      <c r="CY115" s="15">
        <f>SUM(CY116:CY121)</f>
        <v>0</v>
      </c>
      <c r="CZ115" s="15">
        <f>SUM(CZ116:CZ121)</f>
        <v>0</v>
      </c>
      <c r="DA115" s="15">
        <f>SUM(DA116:DA121)</f>
        <v>0</v>
      </c>
      <c r="DB115" s="16" t="str">
        <f t="shared" si="589"/>
        <v xml:space="preserve"> </v>
      </c>
      <c r="DC115" s="16" t="str">
        <f t="shared" si="400"/>
        <v xml:space="preserve"> </v>
      </c>
      <c r="DD115" s="15">
        <f>SUM(DD116:DD121)</f>
        <v>311872.94</v>
      </c>
      <c r="DE115" s="15">
        <f>SUM(DE116:DE121)</f>
        <v>348276.98</v>
      </c>
      <c r="DF115" s="15">
        <f>SUM(DF116:DF121)</f>
        <v>7126.09</v>
      </c>
      <c r="DG115" s="16">
        <f t="shared" si="590"/>
        <v>1.1167271517689223</v>
      </c>
      <c r="DH115" s="16" t="str">
        <f>IF(DE115&lt;=0," ",IF(DE115/DF115*100&gt;200,"св.200",DE115/DF115))</f>
        <v>св.200</v>
      </c>
      <c r="DI115" s="15">
        <f>SUM(DI116:DI121)</f>
        <v>-13758.15</v>
      </c>
      <c r="DJ115" s="15">
        <f>SUM(DJ116:DJ121)</f>
        <v>6397.87</v>
      </c>
      <c r="DK115" s="16">
        <f t="shared" si="403"/>
        <v>-2.1504266263615861</v>
      </c>
      <c r="DL115" s="15">
        <f>SUM(DL116:DL121)</f>
        <v>0</v>
      </c>
      <c r="DM115" s="15">
        <f>SUM(DM116:DM121)</f>
        <v>0</v>
      </c>
      <c r="DN115" s="15">
        <f>SUM(DN116:DN121)</f>
        <v>0</v>
      </c>
      <c r="DO115" s="16" t="str">
        <f t="shared" si="591"/>
        <v xml:space="preserve"> </v>
      </c>
      <c r="DP115" s="16" t="str">
        <f t="shared" si="405"/>
        <v xml:space="preserve"> </v>
      </c>
      <c r="DQ115" s="15">
        <f>SUM(DQ116:DQ121)</f>
        <v>76000</v>
      </c>
      <c r="DR115" s="15">
        <f>SUM(DR116:DR121)</f>
        <v>76000</v>
      </c>
      <c r="DS115" s="15">
        <f>SUM(DS116:DS121)</f>
        <v>92139.09</v>
      </c>
      <c r="DT115" s="16">
        <f t="shared" si="531"/>
        <v>1</v>
      </c>
      <c r="DU115" s="16">
        <f t="shared" si="662"/>
        <v>0.82483992407565565</v>
      </c>
    </row>
    <row r="116" spans="1:125" s="39" customFormat="1" ht="16.5" customHeight="1" outlineLevel="1" x14ac:dyDescent="0.25">
      <c r="A116" s="11">
        <v>93</v>
      </c>
      <c r="B116" s="5" t="s">
        <v>14</v>
      </c>
      <c r="C116" s="17">
        <f t="shared" ref="C116:C121" si="669">H116+AQ116</f>
        <v>167022633.67000002</v>
      </c>
      <c r="D116" s="17">
        <f t="shared" ref="D116:E121" si="670">I116+AR116</f>
        <v>81568703.950000003</v>
      </c>
      <c r="E116" s="17">
        <f t="shared" si="670"/>
        <v>76144427.090000004</v>
      </c>
      <c r="F116" s="18">
        <f t="shared" si="617"/>
        <v>0.48836916385333629</v>
      </c>
      <c r="G116" s="18">
        <f t="shared" si="362"/>
        <v>1.07123668884643</v>
      </c>
      <c r="H116" s="10">
        <f t="shared" ref="H116:J121" si="671">W116++AG116+M116+AB116+AL116+R116</f>
        <v>160412811.24000001</v>
      </c>
      <c r="I116" s="14">
        <f t="shared" si="671"/>
        <v>77335995.620000005</v>
      </c>
      <c r="J116" s="10">
        <f t="shared" si="671"/>
        <v>72636696.700000003</v>
      </c>
      <c r="K116" s="18">
        <f t="shared" si="579"/>
        <v>0.48210610500613033</v>
      </c>
      <c r="L116" s="18">
        <f t="shared" si="365"/>
        <v>1.0646959337841144</v>
      </c>
      <c r="M116" s="23">
        <v>132412401.23999999</v>
      </c>
      <c r="N116" s="23">
        <v>69335777.519999996</v>
      </c>
      <c r="O116" s="23">
        <v>63060946.640000001</v>
      </c>
      <c r="P116" s="18">
        <f t="shared" si="580"/>
        <v>0.52363507398621656</v>
      </c>
      <c r="Q116" s="18">
        <f t="shared" si="367"/>
        <v>1.0995042290725752</v>
      </c>
      <c r="R116" s="23">
        <v>3559410</v>
      </c>
      <c r="S116" s="23">
        <v>1927663.4</v>
      </c>
      <c r="T116" s="23">
        <v>1602496.69</v>
      </c>
      <c r="U116" s="18">
        <f t="shared" si="581"/>
        <v>0.54156823743260818</v>
      </c>
      <c r="V116" s="18">
        <f t="shared" si="369"/>
        <v>1.2029125626462291</v>
      </c>
      <c r="W116" s="23"/>
      <c r="X116" s="23"/>
      <c r="Y116" s="23"/>
      <c r="Z116" s="18" t="str">
        <f t="shared" si="582"/>
        <v xml:space="preserve"> </v>
      </c>
      <c r="AA116" s="18" t="str">
        <f t="shared" si="371"/>
        <v xml:space="preserve"> </v>
      </c>
      <c r="AB116" s="23">
        <v>9650000</v>
      </c>
      <c r="AC116" s="23">
        <v>980069.84</v>
      </c>
      <c r="AD116" s="23">
        <v>464300.65</v>
      </c>
      <c r="AE116" s="18">
        <f t="shared" si="583"/>
        <v>0.1015616414507772</v>
      </c>
      <c r="AF116" s="18" t="str">
        <f t="shared" si="373"/>
        <v>св.200</v>
      </c>
      <c r="AG116" s="23">
        <v>14791000</v>
      </c>
      <c r="AH116" s="23">
        <v>5092484.8600000003</v>
      </c>
      <c r="AI116" s="23">
        <v>7508952.7199999997</v>
      </c>
      <c r="AJ116" s="18">
        <f t="shared" si="584"/>
        <v>0.34429618416604696</v>
      </c>
      <c r="AK116" s="18">
        <f t="shared" si="375"/>
        <v>0.67818843051657951</v>
      </c>
      <c r="AL116" s="23"/>
      <c r="AM116" s="23"/>
      <c r="AN116" s="23"/>
      <c r="AO116" s="18" t="str">
        <f t="shared" si="558"/>
        <v xml:space="preserve"> </v>
      </c>
      <c r="AP116" s="18" t="str">
        <f t="shared" si="376"/>
        <v xml:space="preserve"> </v>
      </c>
      <c r="AQ116" s="6">
        <f t="shared" ref="AQ116:AQ121" si="672">AV116+BA116+BF116+BK116+BP116+BU116+BZ116+CE116+CY116+DD116+DL116+CT116+DQ116</f>
        <v>6609822.4300000006</v>
      </c>
      <c r="AR116" s="6">
        <f t="shared" ref="AR116:AR121" si="673">AW116+BB116+BG116+BL116+BQ116+BV116+CA116+CF116+CZ116+DE116+DM116+CU116+DI116+DR116</f>
        <v>4232708.33</v>
      </c>
      <c r="AS116" s="6">
        <f t="shared" ref="AS116:AS121" si="674">AX116+BC116+BH116+BM116+BR116+BW116+CB116+CG116+DA116+DF116+DN116+CV116+DJ116+DS116</f>
        <v>3507730.3899999997</v>
      </c>
      <c r="AT116" s="18">
        <f t="shared" si="585"/>
        <v>0.64036642055450799</v>
      </c>
      <c r="AU116" s="18">
        <f t="shared" si="379"/>
        <v>1.2066800635723889</v>
      </c>
      <c r="AV116" s="23">
        <v>1200000</v>
      </c>
      <c r="AW116" s="23">
        <v>451899.47</v>
      </c>
      <c r="AX116" s="23">
        <v>466321.95</v>
      </c>
      <c r="AY116" s="18">
        <f t="shared" si="586"/>
        <v>0.37658289166666664</v>
      </c>
      <c r="AZ116" s="18">
        <f t="shared" si="381"/>
        <v>0.96907183974505162</v>
      </c>
      <c r="BA116" s="23"/>
      <c r="BB116" s="23"/>
      <c r="BC116" s="23"/>
      <c r="BD116" s="18" t="str">
        <f t="shared" si="382"/>
        <v xml:space="preserve"> </v>
      </c>
      <c r="BE116" s="18" t="str">
        <f t="shared" si="383"/>
        <v xml:space="preserve"> </v>
      </c>
      <c r="BF116" s="23"/>
      <c r="BG116" s="23"/>
      <c r="BH116" s="23"/>
      <c r="BI116" s="18" t="str">
        <f t="shared" si="587"/>
        <v xml:space="preserve"> </v>
      </c>
      <c r="BJ116" s="18" t="str">
        <f t="shared" si="385"/>
        <v xml:space="preserve"> </v>
      </c>
      <c r="BK116" s="23"/>
      <c r="BL116" s="23"/>
      <c r="BM116" s="23"/>
      <c r="BN116" s="18" t="str">
        <f t="shared" si="666"/>
        <v xml:space="preserve"> </v>
      </c>
      <c r="BO116" s="18" t="str">
        <f t="shared" si="387"/>
        <v xml:space="preserve"> </v>
      </c>
      <c r="BP116" s="23">
        <v>2161100</v>
      </c>
      <c r="BQ116" s="23">
        <v>1132061.53</v>
      </c>
      <c r="BR116" s="23">
        <v>1290570.92</v>
      </c>
      <c r="BS116" s="18">
        <f t="shared" si="588"/>
        <v>0.52383579195779928</v>
      </c>
      <c r="BT116" s="18">
        <f t="shared" si="389"/>
        <v>0.87717886127482259</v>
      </c>
      <c r="BU116" s="23">
        <v>1942349.49</v>
      </c>
      <c r="BV116" s="23">
        <v>1895580.49</v>
      </c>
      <c r="BW116" s="23">
        <v>1411201.14</v>
      </c>
      <c r="BX116" s="18">
        <f t="shared" si="563"/>
        <v>0.97592142905239987</v>
      </c>
      <c r="BY116" s="18">
        <f t="shared" si="391"/>
        <v>1.3432390580410105</v>
      </c>
      <c r="BZ116" s="23"/>
      <c r="CA116" s="23"/>
      <c r="CB116" s="23"/>
      <c r="CC116" s="18" t="str">
        <f t="shared" si="634"/>
        <v xml:space="preserve"> </v>
      </c>
      <c r="CD116" s="18" t="str">
        <f t="shared" si="392"/>
        <v xml:space="preserve"> </v>
      </c>
      <c r="CE116" s="17">
        <f t="shared" ref="CE116:CE121" si="675">CJ116+CO116</f>
        <v>800000</v>
      </c>
      <c r="CF116" s="17">
        <f t="shared" ref="CF116:CG121" si="676">CK116+CP116</f>
        <v>289349.39</v>
      </c>
      <c r="CG116" s="17">
        <f t="shared" si="676"/>
        <v>196039.37</v>
      </c>
      <c r="CH116" s="18">
        <f t="shared" si="653"/>
        <v>0.36168673750000002</v>
      </c>
      <c r="CI116" s="18">
        <f t="shared" si="416"/>
        <v>1.4759759225914673</v>
      </c>
      <c r="CJ116" s="23">
        <v>800000</v>
      </c>
      <c r="CK116" s="23">
        <v>289349.39</v>
      </c>
      <c r="CL116" s="23">
        <v>196039.37</v>
      </c>
      <c r="CM116" s="18">
        <f t="shared" si="396"/>
        <v>0.36168673750000002</v>
      </c>
      <c r="CN116" s="18">
        <f t="shared" si="417"/>
        <v>1.4759759225914673</v>
      </c>
      <c r="CO116" s="23"/>
      <c r="CP116" s="23"/>
      <c r="CQ116" s="23"/>
      <c r="CR116" s="18" t="str">
        <f t="shared" si="397"/>
        <v xml:space="preserve"> </v>
      </c>
      <c r="CS116" s="18" t="str">
        <f t="shared" si="398"/>
        <v xml:space="preserve"> </v>
      </c>
      <c r="CT116" s="23">
        <v>130000</v>
      </c>
      <c r="CU116" s="23">
        <v>64798.62</v>
      </c>
      <c r="CV116" s="23">
        <v>39130.839999999997</v>
      </c>
      <c r="CW116" s="18">
        <f t="shared" si="418"/>
        <v>0.49845092307692312</v>
      </c>
      <c r="CX116" s="18">
        <f t="shared" si="419"/>
        <v>1.6559475850761192</v>
      </c>
      <c r="CY116" s="23"/>
      <c r="CZ116" s="23"/>
      <c r="DA116" s="23"/>
      <c r="DB116" s="18" t="str">
        <f t="shared" si="589"/>
        <v xml:space="preserve"> </v>
      </c>
      <c r="DC116" s="18" t="str">
        <f t="shared" si="400"/>
        <v xml:space="preserve"> </v>
      </c>
      <c r="DD116" s="23">
        <v>311872.94</v>
      </c>
      <c r="DE116" s="23">
        <v>348276.98</v>
      </c>
      <c r="DF116" s="23">
        <v>7126.09</v>
      </c>
      <c r="DG116" s="18" t="str">
        <f>IF(DE116&lt;=0," ",IF(DF116&lt;=0," ",IF(DE116/DF116*100&gt;200,"СВ.200",DE116/DF116)))</f>
        <v>СВ.200</v>
      </c>
      <c r="DH116" s="18" t="str">
        <f>IF(DE116&lt;=0," ",IF(DE116/DF116*100&gt;200,"св.200",DE116/DF116))</f>
        <v>св.200</v>
      </c>
      <c r="DI116" s="23">
        <v>-13758.15</v>
      </c>
      <c r="DJ116" s="23">
        <v>5200.99</v>
      </c>
      <c r="DK116" s="18">
        <f t="shared" si="403"/>
        <v>-2.6452944535559575</v>
      </c>
      <c r="DL116" s="23"/>
      <c r="DM116" s="23"/>
      <c r="DN116" s="23"/>
      <c r="DO116" s="18" t="str">
        <f t="shared" si="591"/>
        <v xml:space="preserve"> </v>
      </c>
      <c r="DP116" s="18" t="str">
        <f t="shared" si="405"/>
        <v xml:space="preserve"> </v>
      </c>
      <c r="DQ116" s="23">
        <v>64500</v>
      </c>
      <c r="DR116" s="23">
        <v>64500</v>
      </c>
      <c r="DS116" s="23">
        <v>92139.09</v>
      </c>
      <c r="DT116" s="18">
        <f t="shared" si="531"/>
        <v>1</v>
      </c>
      <c r="DU116" s="18">
        <f t="shared" si="662"/>
        <v>0.70002861977473407</v>
      </c>
    </row>
    <row r="117" spans="1:125" s="39" customFormat="1" ht="16.5" customHeight="1" outlineLevel="1" x14ac:dyDescent="0.25">
      <c r="A117" s="11">
        <f>A116+1</f>
        <v>94</v>
      </c>
      <c r="B117" s="5" t="s">
        <v>55</v>
      </c>
      <c r="C117" s="17">
        <f t="shared" si="669"/>
        <v>1671998</v>
      </c>
      <c r="D117" s="17">
        <f t="shared" si="670"/>
        <v>654417.48</v>
      </c>
      <c r="E117" s="17">
        <f t="shared" si="670"/>
        <v>1221647.33</v>
      </c>
      <c r="F117" s="18">
        <f t="shared" si="617"/>
        <v>0.39139848253407</v>
      </c>
      <c r="G117" s="18">
        <f t="shared" si="362"/>
        <v>0.53568445158391165</v>
      </c>
      <c r="H117" s="10">
        <f t="shared" si="671"/>
        <v>1171998</v>
      </c>
      <c r="I117" s="14">
        <f t="shared" si="671"/>
        <v>462327.62999999995</v>
      </c>
      <c r="J117" s="10">
        <f t="shared" si="671"/>
        <v>724500.23</v>
      </c>
      <c r="K117" s="18">
        <f t="shared" si="579"/>
        <v>0.39447817317094391</v>
      </c>
      <c r="L117" s="18">
        <f t="shared" si="365"/>
        <v>0.63813317215924137</v>
      </c>
      <c r="M117" s="23">
        <v>546698</v>
      </c>
      <c r="N117" s="23">
        <v>223077.78</v>
      </c>
      <c r="O117" s="23">
        <v>322493.57</v>
      </c>
      <c r="P117" s="18">
        <f t="shared" si="580"/>
        <v>0.40804572176960591</v>
      </c>
      <c r="Q117" s="18">
        <f t="shared" si="367"/>
        <v>0.69172783817054084</v>
      </c>
      <c r="R117" s="23"/>
      <c r="S117" s="23"/>
      <c r="T117" s="23"/>
      <c r="U117" s="18" t="str">
        <f t="shared" si="581"/>
        <v xml:space="preserve"> </v>
      </c>
      <c r="V117" s="18" t="str">
        <f t="shared" ref="V117:V121" si="677">IF(S117=0," ",IF(S117/T117*100&gt;200,"св.200",S117/T117))</f>
        <v xml:space="preserve"> </v>
      </c>
      <c r="W117" s="23"/>
      <c r="X117" s="23"/>
      <c r="Y117" s="23"/>
      <c r="Z117" s="18" t="str">
        <f t="shared" si="582"/>
        <v xml:space="preserve"> </v>
      </c>
      <c r="AA117" s="18" t="str">
        <f t="shared" si="371"/>
        <v xml:space="preserve"> </v>
      </c>
      <c r="AB117" s="23">
        <v>65000</v>
      </c>
      <c r="AC117" s="23">
        <v>21914.16</v>
      </c>
      <c r="AD117" s="23">
        <v>19128.22</v>
      </c>
      <c r="AE117" s="18">
        <f t="shared" si="583"/>
        <v>0.33714092307692306</v>
      </c>
      <c r="AF117" s="18">
        <f t="shared" si="373"/>
        <v>1.1456455435999795</v>
      </c>
      <c r="AG117" s="23">
        <v>560000</v>
      </c>
      <c r="AH117" s="23">
        <v>217335.69</v>
      </c>
      <c r="AI117" s="23">
        <v>382878.44</v>
      </c>
      <c r="AJ117" s="18">
        <f t="shared" si="584"/>
        <v>0.38809944642857142</v>
      </c>
      <c r="AK117" s="18">
        <f t="shared" si="375"/>
        <v>0.56763627118831761</v>
      </c>
      <c r="AL117" s="23">
        <v>300</v>
      </c>
      <c r="AM117" s="23"/>
      <c r="AN117" s="23"/>
      <c r="AO117" s="18" t="str">
        <f t="shared" si="558"/>
        <v xml:space="preserve"> </v>
      </c>
      <c r="AP117" s="18" t="str">
        <f t="shared" si="376"/>
        <v xml:space="preserve"> </v>
      </c>
      <c r="AQ117" s="6">
        <f t="shared" si="672"/>
        <v>500000</v>
      </c>
      <c r="AR117" s="6">
        <f t="shared" si="673"/>
        <v>192089.84999999998</v>
      </c>
      <c r="AS117" s="6">
        <f t="shared" si="674"/>
        <v>497147.1</v>
      </c>
      <c r="AT117" s="18">
        <f t="shared" si="585"/>
        <v>0.38417969999999996</v>
      </c>
      <c r="AU117" s="18">
        <f t="shared" si="379"/>
        <v>0.38638433171992753</v>
      </c>
      <c r="AV117" s="23"/>
      <c r="AW117" s="23"/>
      <c r="AX117" s="23"/>
      <c r="AY117" s="18" t="str">
        <f t="shared" si="586"/>
        <v xml:space="preserve"> </v>
      </c>
      <c r="AZ117" s="18" t="str">
        <f t="shared" si="381"/>
        <v xml:space="preserve"> </v>
      </c>
      <c r="BA117" s="23"/>
      <c r="BB117" s="23"/>
      <c r="BC117" s="23"/>
      <c r="BD117" s="18" t="str">
        <f t="shared" si="382"/>
        <v xml:space="preserve"> </v>
      </c>
      <c r="BE117" s="18" t="str">
        <f t="shared" si="383"/>
        <v xml:space="preserve"> </v>
      </c>
      <c r="BF117" s="23">
        <v>300000</v>
      </c>
      <c r="BG117" s="23">
        <v>64604.4</v>
      </c>
      <c r="BH117" s="23">
        <v>225304.4</v>
      </c>
      <c r="BI117" s="18">
        <f t="shared" si="587"/>
        <v>0.21534800000000001</v>
      </c>
      <c r="BJ117" s="18">
        <f t="shared" si="385"/>
        <v>0.28674273560569613</v>
      </c>
      <c r="BK117" s="23"/>
      <c r="BL117" s="23"/>
      <c r="BM117" s="23"/>
      <c r="BN117" s="18" t="str">
        <f t="shared" si="666"/>
        <v xml:space="preserve"> </v>
      </c>
      <c r="BO117" s="18" t="str">
        <f t="shared" si="387"/>
        <v xml:space="preserve"> </v>
      </c>
      <c r="BP117" s="23">
        <v>50000</v>
      </c>
      <c r="BQ117" s="23">
        <v>12632.33</v>
      </c>
      <c r="BR117" s="23">
        <v>15617.05</v>
      </c>
      <c r="BS117" s="18">
        <f t="shared" si="588"/>
        <v>0.2526466</v>
      </c>
      <c r="BT117" s="18">
        <f t="shared" si="389"/>
        <v>0.8088806784892153</v>
      </c>
      <c r="BU117" s="23">
        <v>150000</v>
      </c>
      <c r="BV117" s="23">
        <v>114853.12</v>
      </c>
      <c r="BW117" s="23">
        <v>256225.65</v>
      </c>
      <c r="BX117" s="18">
        <f t="shared" si="563"/>
        <v>0.76568746666666665</v>
      </c>
      <c r="BY117" s="18">
        <f t="shared" si="391"/>
        <v>0.44824989223366202</v>
      </c>
      <c r="BZ117" s="23"/>
      <c r="CA117" s="23"/>
      <c r="CB117" s="23"/>
      <c r="CC117" s="18" t="str">
        <f t="shared" si="634"/>
        <v xml:space="preserve"> </v>
      </c>
      <c r="CD117" s="18" t="str">
        <f t="shared" si="392"/>
        <v xml:space="preserve"> </v>
      </c>
      <c r="CE117" s="17">
        <f t="shared" si="675"/>
        <v>0</v>
      </c>
      <c r="CF117" s="17">
        <f t="shared" si="676"/>
        <v>0</v>
      </c>
      <c r="CG117" s="17">
        <f t="shared" si="676"/>
        <v>0</v>
      </c>
      <c r="CH117" s="18" t="str">
        <f t="shared" si="653"/>
        <v xml:space="preserve"> </v>
      </c>
      <c r="CI117" s="18" t="str">
        <f t="shared" si="416"/>
        <v xml:space="preserve"> </v>
      </c>
      <c r="CJ117" s="23"/>
      <c r="CK117" s="23"/>
      <c r="CL117" s="23"/>
      <c r="CM117" s="18" t="str">
        <f t="shared" si="396"/>
        <v xml:space="preserve"> </v>
      </c>
      <c r="CN117" s="18" t="str">
        <f t="shared" si="417"/>
        <v xml:space="preserve"> </v>
      </c>
      <c r="CO117" s="23"/>
      <c r="CP117" s="23"/>
      <c r="CQ117" s="23"/>
      <c r="CR117" s="18" t="str">
        <f t="shared" si="397"/>
        <v xml:space="preserve"> </v>
      </c>
      <c r="CS117" s="18" t="str">
        <f t="shared" si="398"/>
        <v xml:space="preserve"> </v>
      </c>
      <c r="CT117" s="23"/>
      <c r="CU117" s="23"/>
      <c r="CV117" s="23"/>
      <c r="CW117" s="18" t="str">
        <f t="shared" si="418"/>
        <v xml:space="preserve"> </v>
      </c>
      <c r="CX117" s="18" t="str">
        <f t="shared" si="419"/>
        <v xml:space="preserve"> </v>
      </c>
      <c r="CY117" s="23"/>
      <c r="CZ117" s="23"/>
      <c r="DA117" s="23"/>
      <c r="DB117" s="18" t="str">
        <f t="shared" si="589"/>
        <v xml:space="preserve"> </v>
      </c>
      <c r="DC117" s="18" t="str">
        <f t="shared" si="400"/>
        <v xml:space="preserve"> </v>
      </c>
      <c r="DD117" s="23"/>
      <c r="DE117" s="23"/>
      <c r="DF117" s="23"/>
      <c r="DG117" s="18" t="str">
        <f>IF(DE117&lt;=0," ",IF(DF117&lt;=0," ",IF(DE117/DF117*100&gt;200,"СВ.200",DE117/DF117)))</f>
        <v xml:space="preserve"> </v>
      </c>
      <c r="DH117" s="18" t="str">
        <f t="shared" si="402"/>
        <v xml:space="preserve"> </v>
      </c>
      <c r="DI117" s="23"/>
      <c r="DJ117" s="23"/>
      <c r="DK117" s="18" t="str">
        <f t="shared" si="403"/>
        <v xml:space="preserve"> </v>
      </c>
      <c r="DL117" s="23"/>
      <c r="DM117" s="23"/>
      <c r="DN117" s="23"/>
      <c r="DO117" s="18" t="str">
        <f t="shared" si="591"/>
        <v xml:space="preserve"> </v>
      </c>
      <c r="DP117" s="18" t="str">
        <f t="shared" si="405"/>
        <v xml:space="preserve"> </v>
      </c>
      <c r="DQ117" s="23"/>
      <c r="DR117" s="23"/>
      <c r="DS117" s="23"/>
      <c r="DT117" s="18" t="str">
        <f t="shared" ref="DT117:DT118" si="678">IF(DR117&lt;=0," ",IF(DQ117&lt;=0," ",IF(DR117/DQ117*100&gt;200,"СВ.200",DR117/DQ117)))</f>
        <v xml:space="preserve"> </v>
      </c>
      <c r="DU117" s="18" t="str">
        <f t="shared" ref="DU117:DU118" si="679">IF(DS117=0," ",IF(DR117/DS117*100&gt;200,"св.200",DR117/DS117))</f>
        <v xml:space="preserve"> </v>
      </c>
    </row>
    <row r="118" spans="1:125" s="39" customFormat="1" ht="16.5" customHeight="1" outlineLevel="1" x14ac:dyDescent="0.25">
      <c r="A118" s="11">
        <f t="shared" ref="A118:A121" si="680">A117+1</f>
        <v>95</v>
      </c>
      <c r="B118" s="5" t="s">
        <v>21</v>
      </c>
      <c r="C118" s="17">
        <f t="shared" si="669"/>
        <v>1909500</v>
      </c>
      <c r="D118" s="17">
        <f t="shared" si="670"/>
        <v>650966.67999999993</v>
      </c>
      <c r="E118" s="17">
        <f t="shared" si="670"/>
        <v>998690.58</v>
      </c>
      <c r="F118" s="18">
        <f t="shared" si="617"/>
        <v>0.34090949463210263</v>
      </c>
      <c r="G118" s="18">
        <f t="shared" si="362"/>
        <v>0.65182018638846073</v>
      </c>
      <c r="H118" s="10">
        <f t="shared" si="671"/>
        <v>1828000</v>
      </c>
      <c r="I118" s="14">
        <f t="shared" si="671"/>
        <v>608866.75999999989</v>
      </c>
      <c r="J118" s="10">
        <f t="shared" si="671"/>
        <v>955692.88</v>
      </c>
      <c r="K118" s="18">
        <f t="shared" si="579"/>
        <v>0.33307809628008744</v>
      </c>
      <c r="L118" s="18">
        <f t="shared" si="365"/>
        <v>0.63709458628592053</v>
      </c>
      <c r="M118" s="23">
        <v>324000</v>
      </c>
      <c r="N118" s="23">
        <v>139938.96</v>
      </c>
      <c r="O118" s="23">
        <v>153256.60999999999</v>
      </c>
      <c r="P118" s="18">
        <f t="shared" si="580"/>
        <v>0.43191037037037033</v>
      </c>
      <c r="Q118" s="18">
        <f t="shared" si="367"/>
        <v>0.91310227989513804</v>
      </c>
      <c r="R118" s="23"/>
      <c r="S118" s="23"/>
      <c r="T118" s="23"/>
      <c r="U118" s="18" t="str">
        <f t="shared" si="581"/>
        <v xml:space="preserve"> </v>
      </c>
      <c r="V118" s="18" t="str">
        <f t="shared" si="677"/>
        <v xml:space="preserve"> </v>
      </c>
      <c r="W118" s="23"/>
      <c r="X118" s="23"/>
      <c r="Y118" s="23"/>
      <c r="Z118" s="18" t="str">
        <f t="shared" si="582"/>
        <v xml:space="preserve"> </v>
      </c>
      <c r="AA118" s="18" t="str">
        <f t="shared" si="371"/>
        <v xml:space="preserve"> </v>
      </c>
      <c r="AB118" s="23">
        <v>423000</v>
      </c>
      <c r="AC118" s="23">
        <v>10641.58</v>
      </c>
      <c r="AD118" s="23">
        <v>112267.8</v>
      </c>
      <c r="AE118" s="18">
        <f t="shared" si="583"/>
        <v>2.515739952718676E-2</v>
      </c>
      <c r="AF118" s="18">
        <f t="shared" si="373"/>
        <v>9.4787463546983197E-2</v>
      </c>
      <c r="AG118" s="23">
        <v>1080000</v>
      </c>
      <c r="AH118" s="23">
        <v>458286.22</v>
      </c>
      <c r="AI118" s="23">
        <v>689868.47</v>
      </c>
      <c r="AJ118" s="18">
        <f t="shared" si="584"/>
        <v>0.42433909259259256</v>
      </c>
      <c r="AK118" s="18">
        <f t="shared" si="375"/>
        <v>0.66430956034271282</v>
      </c>
      <c r="AL118" s="23">
        <v>1000</v>
      </c>
      <c r="AM118" s="23"/>
      <c r="AN118" s="23">
        <v>300</v>
      </c>
      <c r="AO118" s="18" t="str">
        <f t="shared" si="558"/>
        <v xml:space="preserve"> </v>
      </c>
      <c r="AP118" s="18">
        <f t="shared" si="376"/>
        <v>0</v>
      </c>
      <c r="AQ118" s="6">
        <f t="shared" si="672"/>
        <v>81500</v>
      </c>
      <c r="AR118" s="6">
        <f t="shared" si="673"/>
        <v>42099.92</v>
      </c>
      <c r="AS118" s="6">
        <f t="shared" si="674"/>
        <v>42997.7</v>
      </c>
      <c r="AT118" s="18">
        <f t="shared" si="585"/>
        <v>0.51656343558282203</v>
      </c>
      <c r="AU118" s="18">
        <f t="shared" si="379"/>
        <v>0.97912027852652583</v>
      </c>
      <c r="AV118" s="23"/>
      <c r="AW118" s="23"/>
      <c r="AX118" s="23"/>
      <c r="AY118" s="18" t="str">
        <f t="shared" si="586"/>
        <v xml:space="preserve"> </v>
      </c>
      <c r="AZ118" s="18" t="str">
        <f t="shared" si="381"/>
        <v xml:space="preserve"> </v>
      </c>
      <c r="BA118" s="23"/>
      <c r="BB118" s="23"/>
      <c r="BC118" s="23"/>
      <c r="BD118" s="18" t="str">
        <f t="shared" si="382"/>
        <v xml:space="preserve"> </v>
      </c>
      <c r="BE118" s="18" t="str">
        <f t="shared" si="383"/>
        <v xml:space="preserve"> </v>
      </c>
      <c r="BF118" s="23"/>
      <c r="BG118" s="23"/>
      <c r="BH118" s="23"/>
      <c r="BI118" s="18" t="str">
        <f t="shared" si="587"/>
        <v xml:space="preserve"> </v>
      </c>
      <c r="BJ118" s="18" t="str">
        <f>IF(BG118=0," ",IF(BG118/BH118*100&gt;200,"св.200",BG118/BH118))</f>
        <v xml:space="preserve"> </v>
      </c>
      <c r="BK118" s="23"/>
      <c r="BL118" s="23"/>
      <c r="BM118" s="23"/>
      <c r="BN118" s="18" t="str">
        <f t="shared" si="666"/>
        <v xml:space="preserve"> </v>
      </c>
      <c r="BO118" s="18" t="str">
        <f t="shared" si="387"/>
        <v xml:space="preserve"> </v>
      </c>
      <c r="BP118" s="23">
        <v>70000</v>
      </c>
      <c r="BQ118" s="23">
        <v>30599.919999999998</v>
      </c>
      <c r="BR118" s="23">
        <v>42997.7</v>
      </c>
      <c r="BS118" s="18">
        <f t="shared" si="588"/>
        <v>0.43714171428571424</v>
      </c>
      <c r="BT118" s="18">
        <f t="shared" si="389"/>
        <v>0.71166411226647008</v>
      </c>
      <c r="BU118" s="23"/>
      <c r="BV118" s="23"/>
      <c r="BW118" s="23"/>
      <c r="BX118" s="18" t="str">
        <f t="shared" ref="BX118:BX121" si="681">IF(BV118&lt;=0," ",IF(BU118&lt;=0," ",IF(BV118/BU118*100&gt;200,"СВ.200",BV118/BU118)))</f>
        <v xml:space="preserve"> </v>
      </c>
      <c r="BY118" s="18" t="str">
        <f t="shared" ref="BY118:BY121" si="682">IF(BW118=0," ",IF(BV118/BW118*100&gt;200,"св.200",BV118/BW118))</f>
        <v xml:space="preserve"> </v>
      </c>
      <c r="BZ118" s="23"/>
      <c r="CA118" s="23"/>
      <c r="CB118" s="23"/>
      <c r="CC118" s="18" t="str">
        <f t="shared" si="634"/>
        <v xml:space="preserve"> </v>
      </c>
      <c r="CD118" s="18" t="str">
        <f t="shared" si="392"/>
        <v xml:space="preserve"> </v>
      </c>
      <c r="CE118" s="17">
        <f t="shared" si="675"/>
        <v>0</v>
      </c>
      <c r="CF118" s="17">
        <f t="shared" si="676"/>
        <v>0</v>
      </c>
      <c r="CG118" s="17">
        <f t="shared" si="676"/>
        <v>0</v>
      </c>
      <c r="CH118" s="18" t="str">
        <f t="shared" si="395"/>
        <v xml:space="preserve"> </v>
      </c>
      <c r="CI118" s="18" t="str">
        <f t="shared" si="416"/>
        <v xml:space="preserve"> </v>
      </c>
      <c r="CJ118" s="23"/>
      <c r="CK118" s="23"/>
      <c r="CL118" s="23"/>
      <c r="CM118" s="18" t="str">
        <f t="shared" si="396"/>
        <v xml:space="preserve"> </v>
      </c>
      <c r="CN118" s="18" t="str">
        <f t="shared" si="417"/>
        <v xml:space="preserve"> </v>
      </c>
      <c r="CO118" s="23"/>
      <c r="CP118" s="23"/>
      <c r="CQ118" s="23"/>
      <c r="CR118" s="18" t="str">
        <f t="shared" si="397"/>
        <v xml:space="preserve"> </v>
      </c>
      <c r="CS118" s="18" t="str">
        <f t="shared" si="398"/>
        <v xml:space="preserve"> </v>
      </c>
      <c r="CT118" s="23"/>
      <c r="CU118" s="23"/>
      <c r="CV118" s="23"/>
      <c r="CW118" s="18" t="str">
        <f t="shared" si="418"/>
        <v xml:space="preserve"> </v>
      </c>
      <c r="CX118" s="18" t="str">
        <f t="shared" si="419"/>
        <v xml:space="preserve"> </v>
      </c>
      <c r="CY118" s="23"/>
      <c r="CZ118" s="23"/>
      <c r="DA118" s="23"/>
      <c r="DB118" s="18" t="str">
        <f t="shared" si="589"/>
        <v xml:space="preserve"> </v>
      </c>
      <c r="DC118" s="18" t="str">
        <f t="shared" si="400"/>
        <v xml:space="preserve"> </v>
      </c>
      <c r="DD118" s="23"/>
      <c r="DE118" s="23"/>
      <c r="DF118" s="23"/>
      <c r="DG118" s="18" t="str">
        <f>IF(DE118&lt;=0," ",IF(DF118&lt;=0," ",IF(DE118/DF118*100&gt;200,"СВ.200",DE118/DF118)))</f>
        <v xml:space="preserve"> </v>
      </c>
      <c r="DH118" s="18" t="str">
        <f t="shared" si="402"/>
        <v xml:space="preserve"> </v>
      </c>
      <c r="DI118" s="23"/>
      <c r="DJ118" s="23"/>
      <c r="DK118" s="18" t="str">
        <f t="shared" si="403"/>
        <v xml:space="preserve"> </v>
      </c>
      <c r="DL118" s="23"/>
      <c r="DM118" s="23"/>
      <c r="DN118" s="23"/>
      <c r="DO118" s="18" t="str">
        <f t="shared" si="591"/>
        <v xml:space="preserve"> </v>
      </c>
      <c r="DP118" s="18" t="str">
        <f t="shared" si="405"/>
        <v xml:space="preserve"> </v>
      </c>
      <c r="DQ118" s="23">
        <v>11500</v>
      </c>
      <c r="DR118" s="23">
        <v>11500</v>
      </c>
      <c r="DS118" s="23"/>
      <c r="DT118" s="18">
        <f t="shared" si="678"/>
        <v>1</v>
      </c>
      <c r="DU118" s="18" t="str">
        <f t="shared" si="679"/>
        <v xml:space="preserve"> </v>
      </c>
    </row>
    <row r="119" spans="1:125" s="39" customFormat="1" ht="16.5" customHeight="1" outlineLevel="1" x14ac:dyDescent="0.25">
      <c r="A119" s="11">
        <f t="shared" si="680"/>
        <v>96</v>
      </c>
      <c r="B119" s="5" t="s">
        <v>25</v>
      </c>
      <c r="C119" s="17">
        <f t="shared" si="669"/>
        <v>1786028.05</v>
      </c>
      <c r="D119" s="17">
        <f t="shared" si="670"/>
        <v>1327971.27</v>
      </c>
      <c r="E119" s="17">
        <f t="shared" si="670"/>
        <v>457346.30000000005</v>
      </c>
      <c r="F119" s="18">
        <f t="shared" si="617"/>
        <v>0.74353326645681739</v>
      </c>
      <c r="G119" s="18" t="str">
        <f t="shared" si="362"/>
        <v>св.200</v>
      </c>
      <c r="H119" s="10">
        <f t="shared" si="671"/>
        <v>1776028.05</v>
      </c>
      <c r="I119" s="14">
        <f t="shared" si="671"/>
        <v>1325397.27</v>
      </c>
      <c r="J119" s="10">
        <f t="shared" si="671"/>
        <v>456307.46</v>
      </c>
      <c r="K119" s="18">
        <f t="shared" si="579"/>
        <v>0.74627046008648346</v>
      </c>
      <c r="L119" s="18" t="str">
        <f t="shared" si="365"/>
        <v>св.200</v>
      </c>
      <c r="M119" s="23">
        <v>584828.05000000005</v>
      </c>
      <c r="N119" s="23">
        <v>1000580.43</v>
      </c>
      <c r="O119" s="23">
        <v>247771.4</v>
      </c>
      <c r="P119" s="18">
        <f t="shared" si="580"/>
        <v>1.710896784106029</v>
      </c>
      <c r="Q119" s="18" t="str">
        <f t="shared" si="367"/>
        <v>св.200</v>
      </c>
      <c r="R119" s="23"/>
      <c r="S119" s="23"/>
      <c r="T119" s="23"/>
      <c r="U119" s="18" t="str">
        <f t="shared" si="581"/>
        <v xml:space="preserve"> </v>
      </c>
      <c r="V119" s="18" t="str">
        <f t="shared" si="677"/>
        <v xml:space="preserve"> </v>
      </c>
      <c r="W119" s="23"/>
      <c r="X119" s="23"/>
      <c r="Y119" s="23"/>
      <c r="Z119" s="18" t="str">
        <f t="shared" si="582"/>
        <v xml:space="preserve"> </v>
      </c>
      <c r="AA119" s="18" t="str">
        <f t="shared" si="371"/>
        <v xml:space="preserve"> </v>
      </c>
      <c r="AB119" s="23">
        <v>250000</v>
      </c>
      <c r="AC119" s="23">
        <v>72921.89</v>
      </c>
      <c r="AD119" s="23">
        <v>36321.58</v>
      </c>
      <c r="AE119" s="18">
        <f t="shared" si="583"/>
        <v>0.29168756000000001</v>
      </c>
      <c r="AF119" s="18" t="str">
        <f t="shared" si="373"/>
        <v>св.200</v>
      </c>
      <c r="AG119" s="23">
        <v>941000</v>
      </c>
      <c r="AH119" s="23">
        <v>251894.95</v>
      </c>
      <c r="AI119" s="23">
        <v>171704.48</v>
      </c>
      <c r="AJ119" s="18">
        <f t="shared" si="584"/>
        <v>0.26768857598299683</v>
      </c>
      <c r="AK119" s="18">
        <f t="shared" si="375"/>
        <v>1.4670260787604377</v>
      </c>
      <c r="AL119" s="23">
        <v>200</v>
      </c>
      <c r="AM119" s="23"/>
      <c r="AN119" s="23">
        <v>510</v>
      </c>
      <c r="AO119" s="18" t="str">
        <f t="shared" ref="AO119:AO143" si="683">IF(AM119&lt;=0," ",IF(AL119&lt;=0," ",IF(AM119/AL119*100&gt;200,"СВ.200",AM119/AL119)))</f>
        <v xml:space="preserve"> </v>
      </c>
      <c r="AP119" s="18">
        <f t="shared" si="376"/>
        <v>0</v>
      </c>
      <c r="AQ119" s="6">
        <f t="shared" si="672"/>
        <v>10000</v>
      </c>
      <c r="AR119" s="6">
        <f t="shared" si="673"/>
        <v>2574</v>
      </c>
      <c r="AS119" s="6">
        <f t="shared" si="674"/>
        <v>1038.8400000000001</v>
      </c>
      <c r="AT119" s="18">
        <f t="shared" si="585"/>
        <v>0.25740000000000002</v>
      </c>
      <c r="AU119" s="18" t="str">
        <f t="shared" si="379"/>
        <v>св.200</v>
      </c>
      <c r="AV119" s="23"/>
      <c r="AW119" s="23"/>
      <c r="AX119" s="23"/>
      <c r="AY119" s="18" t="str">
        <f t="shared" si="586"/>
        <v xml:space="preserve"> </v>
      </c>
      <c r="AZ119" s="18" t="str">
        <f t="shared" si="381"/>
        <v xml:space="preserve"> </v>
      </c>
      <c r="BA119" s="23"/>
      <c r="BB119" s="23"/>
      <c r="BC119" s="23"/>
      <c r="BD119" s="18" t="str">
        <f t="shared" si="382"/>
        <v xml:space="preserve"> </v>
      </c>
      <c r="BE119" s="18" t="str">
        <f t="shared" si="383"/>
        <v xml:space="preserve"> </v>
      </c>
      <c r="BF119" s="23"/>
      <c r="BG119" s="23"/>
      <c r="BH119" s="23"/>
      <c r="BI119" s="18" t="str">
        <f t="shared" si="587"/>
        <v xml:space="preserve"> </v>
      </c>
      <c r="BJ119" s="18" t="str">
        <f t="shared" si="385"/>
        <v xml:space="preserve"> </v>
      </c>
      <c r="BK119" s="23"/>
      <c r="BL119" s="23"/>
      <c r="BM119" s="23"/>
      <c r="BN119" s="18" t="str">
        <f t="shared" si="666"/>
        <v xml:space="preserve"> </v>
      </c>
      <c r="BO119" s="18" t="str">
        <f t="shared" si="387"/>
        <v xml:space="preserve"> </v>
      </c>
      <c r="BP119" s="23">
        <v>10000</v>
      </c>
      <c r="BQ119" s="23">
        <v>2574</v>
      </c>
      <c r="BR119" s="23">
        <v>385.26</v>
      </c>
      <c r="BS119" s="18">
        <f t="shared" si="588"/>
        <v>0.25740000000000002</v>
      </c>
      <c r="BT119" s="18" t="str">
        <f t="shared" si="389"/>
        <v>св.200</v>
      </c>
      <c r="BU119" s="23"/>
      <c r="BV119" s="23"/>
      <c r="BW119" s="23"/>
      <c r="BX119" s="18" t="str">
        <f t="shared" si="681"/>
        <v xml:space="preserve"> </v>
      </c>
      <c r="BY119" s="18" t="str">
        <f t="shared" si="682"/>
        <v xml:space="preserve"> </v>
      </c>
      <c r="BZ119" s="23"/>
      <c r="CA119" s="23"/>
      <c r="CB119" s="23"/>
      <c r="CC119" s="18" t="str">
        <f t="shared" si="634"/>
        <v xml:space="preserve"> </v>
      </c>
      <c r="CD119" s="18" t="str">
        <f t="shared" si="392"/>
        <v xml:space="preserve"> </v>
      </c>
      <c r="CE119" s="17">
        <f t="shared" si="675"/>
        <v>0</v>
      </c>
      <c r="CF119" s="17">
        <f t="shared" si="676"/>
        <v>0</v>
      </c>
      <c r="CG119" s="17">
        <f t="shared" si="676"/>
        <v>0</v>
      </c>
      <c r="CH119" s="18" t="str">
        <f t="shared" si="395"/>
        <v xml:space="preserve"> </v>
      </c>
      <c r="CI119" s="18" t="str">
        <f t="shared" si="416"/>
        <v xml:space="preserve"> </v>
      </c>
      <c r="CJ119" s="23"/>
      <c r="CK119" s="23"/>
      <c r="CL119" s="23"/>
      <c r="CM119" s="18" t="str">
        <f t="shared" si="396"/>
        <v xml:space="preserve"> </v>
      </c>
      <c r="CN119" s="18" t="str">
        <f t="shared" si="417"/>
        <v xml:space="preserve"> </v>
      </c>
      <c r="CO119" s="23"/>
      <c r="CP119" s="23"/>
      <c r="CQ119" s="23"/>
      <c r="CR119" s="18" t="str">
        <f t="shared" si="397"/>
        <v xml:space="preserve"> </v>
      </c>
      <c r="CS119" s="18" t="str">
        <f t="shared" si="398"/>
        <v xml:space="preserve"> </v>
      </c>
      <c r="CT119" s="23"/>
      <c r="CU119" s="23"/>
      <c r="CV119" s="23"/>
      <c r="CW119" s="18" t="str">
        <f t="shared" si="418"/>
        <v xml:space="preserve"> </v>
      </c>
      <c r="CX119" s="18" t="str">
        <f t="shared" si="419"/>
        <v xml:space="preserve"> </v>
      </c>
      <c r="CY119" s="23"/>
      <c r="CZ119" s="23"/>
      <c r="DA119" s="23"/>
      <c r="DB119" s="18" t="str">
        <f t="shared" si="589"/>
        <v xml:space="preserve"> </v>
      </c>
      <c r="DC119" s="18" t="str">
        <f t="shared" si="400"/>
        <v xml:space="preserve"> </v>
      </c>
      <c r="DD119" s="23"/>
      <c r="DE119" s="23"/>
      <c r="DF119" s="23"/>
      <c r="DG119" s="18" t="str">
        <f t="shared" si="590"/>
        <v xml:space="preserve"> </v>
      </c>
      <c r="DH119" s="18" t="str">
        <f t="shared" si="402"/>
        <v xml:space="preserve"> </v>
      </c>
      <c r="DI119" s="23"/>
      <c r="DJ119" s="23">
        <v>653.58000000000004</v>
      </c>
      <c r="DK119" s="18">
        <f t="shared" si="403"/>
        <v>0</v>
      </c>
      <c r="DL119" s="23"/>
      <c r="DM119" s="23"/>
      <c r="DN119" s="23"/>
      <c r="DO119" s="18" t="str">
        <f t="shared" si="591"/>
        <v xml:space="preserve"> </v>
      </c>
      <c r="DP119" s="18" t="str">
        <f t="shared" si="405"/>
        <v xml:space="preserve"> </v>
      </c>
      <c r="DQ119" s="23"/>
      <c r="DR119" s="23"/>
      <c r="DS119" s="23"/>
      <c r="DT119" s="18" t="str">
        <f t="shared" si="531"/>
        <v xml:space="preserve"> </v>
      </c>
      <c r="DU119" s="18" t="str">
        <f t="shared" si="662"/>
        <v xml:space="preserve"> </v>
      </c>
    </row>
    <row r="120" spans="1:125" s="39" customFormat="1" ht="16.5" customHeight="1" outlineLevel="1" x14ac:dyDescent="0.25">
      <c r="A120" s="11">
        <f t="shared" si="680"/>
        <v>97</v>
      </c>
      <c r="B120" s="5" t="s">
        <v>63</v>
      </c>
      <c r="C120" s="17">
        <f t="shared" si="669"/>
        <v>2885650</v>
      </c>
      <c r="D120" s="17">
        <f t="shared" si="670"/>
        <v>1552489.24</v>
      </c>
      <c r="E120" s="17">
        <f t="shared" si="670"/>
        <v>1356374.73</v>
      </c>
      <c r="F120" s="18">
        <f t="shared" si="617"/>
        <v>0.53800330601424284</v>
      </c>
      <c r="G120" s="18">
        <f t="shared" si="362"/>
        <v>1.1445872631378204</v>
      </c>
      <c r="H120" s="10">
        <f t="shared" si="671"/>
        <v>1875650</v>
      </c>
      <c r="I120" s="14">
        <f t="shared" si="671"/>
        <v>1013960.03</v>
      </c>
      <c r="J120" s="10">
        <f t="shared" si="671"/>
        <v>925922.44</v>
      </c>
      <c r="K120" s="18">
        <f t="shared" si="579"/>
        <v>0.54059127769040072</v>
      </c>
      <c r="L120" s="18">
        <f t="shared" si="365"/>
        <v>1.0950809551607801</v>
      </c>
      <c r="M120" s="23">
        <v>983500</v>
      </c>
      <c r="N120" s="23">
        <v>400991.14</v>
      </c>
      <c r="O120" s="23">
        <v>422750.12</v>
      </c>
      <c r="P120" s="18">
        <f t="shared" si="580"/>
        <v>0.40771849517031011</v>
      </c>
      <c r="Q120" s="18">
        <f t="shared" si="367"/>
        <v>0.94852992590516594</v>
      </c>
      <c r="R120" s="23"/>
      <c r="S120" s="23"/>
      <c r="T120" s="23"/>
      <c r="U120" s="18" t="str">
        <f t="shared" si="581"/>
        <v xml:space="preserve"> </v>
      </c>
      <c r="V120" s="18" t="str">
        <f t="shared" si="677"/>
        <v xml:space="preserve"> </v>
      </c>
      <c r="W120" s="23"/>
      <c r="X120" s="23"/>
      <c r="Y120" s="23"/>
      <c r="Z120" s="18" t="str">
        <f t="shared" si="582"/>
        <v xml:space="preserve"> </v>
      </c>
      <c r="AA120" s="18" t="str">
        <f t="shared" si="371"/>
        <v xml:space="preserve"> </v>
      </c>
      <c r="AB120" s="23">
        <v>200000</v>
      </c>
      <c r="AC120" s="23">
        <v>-45525.3</v>
      </c>
      <c r="AD120" s="23">
        <v>7096.09</v>
      </c>
      <c r="AE120" s="18" t="str">
        <f t="shared" ref="AE120" si="684">IF(AC120&lt;=0," ",IF(AB120&lt;=0," ",IF(AC120/AB120*100&gt;200,"СВ.200",AC120/AB120)))</f>
        <v xml:space="preserve"> </v>
      </c>
      <c r="AF120" s="18">
        <f t="shared" ref="AF120" si="685">IF(AD120=0," ",IF(AC120/AD120*100&gt;200,"св.200",AC120/AD120))</f>
        <v>-6.4155471534323834</v>
      </c>
      <c r="AG120" s="23">
        <v>692000</v>
      </c>
      <c r="AH120" s="23">
        <v>658494.18999999994</v>
      </c>
      <c r="AI120" s="23">
        <v>496076.23</v>
      </c>
      <c r="AJ120" s="18">
        <f>IF(AH120&lt;=0," ",IF(AG120&lt;=0," ",IF(AH120/AG120*100&gt;200,"СВ.200",AH120/AG120)))</f>
        <v>0.95158119942196528</v>
      </c>
      <c r="AK120" s="18">
        <f t="shared" si="375"/>
        <v>1.3274052457623295</v>
      </c>
      <c r="AL120" s="23">
        <v>150</v>
      </c>
      <c r="AM120" s="23"/>
      <c r="AN120" s="23"/>
      <c r="AO120" s="18" t="str">
        <f t="shared" si="683"/>
        <v xml:space="preserve"> </v>
      </c>
      <c r="AP120" s="18" t="str">
        <f t="shared" si="376"/>
        <v xml:space="preserve"> </v>
      </c>
      <c r="AQ120" s="6">
        <f t="shared" si="672"/>
        <v>1010000</v>
      </c>
      <c r="AR120" s="6">
        <f t="shared" si="673"/>
        <v>538529.21</v>
      </c>
      <c r="AS120" s="6">
        <f t="shared" si="674"/>
        <v>430452.29</v>
      </c>
      <c r="AT120" s="18">
        <f t="shared" si="585"/>
        <v>0.53319723762376237</v>
      </c>
      <c r="AU120" s="18">
        <f t="shared" si="379"/>
        <v>1.2510775816757764</v>
      </c>
      <c r="AV120" s="23"/>
      <c r="AW120" s="23"/>
      <c r="AX120" s="23"/>
      <c r="AY120" s="18" t="str">
        <f t="shared" si="586"/>
        <v xml:space="preserve"> </v>
      </c>
      <c r="AZ120" s="18" t="str">
        <f t="shared" si="381"/>
        <v xml:space="preserve"> </v>
      </c>
      <c r="BA120" s="23"/>
      <c r="BB120" s="23"/>
      <c r="BC120" s="23"/>
      <c r="BD120" s="18" t="str">
        <f t="shared" si="382"/>
        <v xml:space="preserve"> </v>
      </c>
      <c r="BE120" s="18" t="str">
        <f t="shared" si="383"/>
        <v xml:space="preserve"> </v>
      </c>
      <c r="BF120" s="23">
        <v>550000</v>
      </c>
      <c r="BG120" s="23">
        <v>535958.31999999995</v>
      </c>
      <c r="BH120" s="23">
        <v>409628.66</v>
      </c>
      <c r="BI120" s="18">
        <f t="shared" si="587"/>
        <v>0.97446967272727258</v>
      </c>
      <c r="BJ120" s="18">
        <f t="shared" si="385"/>
        <v>1.30840044248857</v>
      </c>
      <c r="BK120" s="23"/>
      <c r="BL120" s="23"/>
      <c r="BM120" s="23"/>
      <c r="BN120" s="18" t="str">
        <f t="shared" si="666"/>
        <v xml:space="preserve"> </v>
      </c>
      <c r="BO120" s="18" t="str">
        <f t="shared" si="387"/>
        <v xml:space="preserve"> </v>
      </c>
      <c r="BP120" s="23">
        <v>60000</v>
      </c>
      <c r="BQ120" s="23">
        <v>2570.89</v>
      </c>
      <c r="BR120" s="23">
        <v>17280.330000000002</v>
      </c>
      <c r="BS120" s="18">
        <f t="shared" si="588"/>
        <v>4.2848166666666666E-2</v>
      </c>
      <c r="BT120" s="18">
        <f>IF(BQ120=0," ",IF(BQ120/BR120*100&gt;200,"св.200",BQ120/BR120))</f>
        <v>0.14877551528240487</v>
      </c>
      <c r="BU120" s="23">
        <v>400000</v>
      </c>
      <c r="BV120" s="23"/>
      <c r="BW120" s="23">
        <v>3000</v>
      </c>
      <c r="BX120" s="18" t="str">
        <f t="shared" si="681"/>
        <v xml:space="preserve"> </v>
      </c>
      <c r="BY120" s="18">
        <f t="shared" si="682"/>
        <v>0</v>
      </c>
      <c r="BZ120" s="23"/>
      <c r="CA120" s="23"/>
      <c r="CB120" s="23"/>
      <c r="CC120" s="18" t="str">
        <f t="shared" si="634"/>
        <v xml:space="preserve"> </v>
      </c>
      <c r="CD120" s="18" t="str">
        <f t="shared" si="392"/>
        <v xml:space="preserve"> </v>
      </c>
      <c r="CE120" s="17">
        <f t="shared" si="675"/>
        <v>0</v>
      </c>
      <c r="CF120" s="17">
        <f t="shared" si="676"/>
        <v>0</v>
      </c>
      <c r="CG120" s="17">
        <f t="shared" si="676"/>
        <v>0</v>
      </c>
      <c r="CH120" s="18" t="str">
        <f t="shared" si="395"/>
        <v xml:space="preserve"> </v>
      </c>
      <c r="CI120" s="18" t="str">
        <f>IF(CF120=0," ",IF(CF120/CG120*100&gt;200,"св.200",CF120/CG120))</f>
        <v xml:space="preserve"> </v>
      </c>
      <c r="CJ120" s="23"/>
      <c r="CK120" s="23"/>
      <c r="CL120" s="23"/>
      <c r="CM120" s="18" t="str">
        <f t="shared" si="396"/>
        <v xml:space="preserve"> </v>
      </c>
      <c r="CN120" s="18" t="str">
        <f t="shared" si="417"/>
        <v xml:space="preserve"> </v>
      </c>
      <c r="CO120" s="23"/>
      <c r="CP120" s="23"/>
      <c r="CQ120" s="23"/>
      <c r="CR120" s="18" t="str">
        <f t="shared" si="397"/>
        <v xml:space="preserve"> </v>
      </c>
      <c r="CS120" s="18" t="str">
        <f>IF(CP120=0," ",IF(CP120/CQ120*100&gt;200,"св.200",CP120/CQ120))</f>
        <v xml:space="preserve"> </v>
      </c>
      <c r="CT120" s="23"/>
      <c r="CU120" s="23"/>
      <c r="CV120" s="23"/>
      <c r="CW120" s="18" t="str">
        <f t="shared" si="418"/>
        <v xml:space="preserve"> </v>
      </c>
      <c r="CX120" s="18" t="str">
        <f t="shared" si="419"/>
        <v xml:space="preserve"> </v>
      </c>
      <c r="CY120" s="23"/>
      <c r="CZ120" s="23"/>
      <c r="DA120" s="23"/>
      <c r="DB120" s="18" t="str">
        <f t="shared" si="589"/>
        <v xml:space="preserve"> </v>
      </c>
      <c r="DC120" s="18" t="str">
        <f t="shared" si="400"/>
        <v xml:space="preserve"> </v>
      </c>
      <c r="DD120" s="23"/>
      <c r="DE120" s="23"/>
      <c r="DF120" s="23"/>
      <c r="DG120" s="18" t="str">
        <f t="shared" si="590"/>
        <v xml:space="preserve"> </v>
      </c>
      <c r="DH120" s="18" t="str">
        <f t="shared" si="402"/>
        <v xml:space="preserve"> </v>
      </c>
      <c r="DI120" s="23"/>
      <c r="DJ120" s="23">
        <v>543.29999999999995</v>
      </c>
      <c r="DK120" s="18">
        <f t="shared" si="403"/>
        <v>0</v>
      </c>
      <c r="DL120" s="23"/>
      <c r="DM120" s="23"/>
      <c r="DN120" s="23"/>
      <c r="DO120" s="18" t="str">
        <f t="shared" si="591"/>
        <v xml:space="preserve"> </v>
      </c>
      <c r="DP120" s="18" t="str">
        <f t="shared" si="405"/>
        <v xml:space="preserve"> </v>
      </c>
      <c r="DQ120" s="23"/>
      <c r="DR120" s="23"/>
      <c r="DS120" s="23"/>
      <c r="DT120" s="18" t="str">
        <f t="shared" si="531"/>
        <v xml:space="preserve"> </v>
      </c>
      <c r="DU120" s="18" t="str">
        <f t="shared" si="662"/>
        <v xml:space="preserve"> </v>
      </c>
    </row>
    <row r="121" spans="1:125" s="39" customFormat="1" ht="16.5" customHeight="1" outlineLevel="1" x14ac:dyDescent="0.25">
      <c r="A121" s="11">
        <f t="shared" si="680"/>
        <v>98</v>
      </c>
      <c r="B121" s="5" t="s">
        <v>85</v>
      </c>
      <c r="C121" s="17">
        <f t="shared" si="669"/>
        <v>1549900</v>
      </c>
      <c r="D121" s="17">
        <f t="shared" si="670"/>
        <v>593366.87</v>
      </c>
      <c r="E121" s="17">
        <f t="shared" si="670"/>
        <v>504651.77999999997</v>
      </c>
      <c r="F121" s="18">
        <f t="shared" si="617"/>
        <v>0.38284203496999808</v>
      </c>
      <c r="G121" s="18">
        <f t="shared" si="362"/>
        <v>1.1757946637976786</v>
      </c>
      <c r="H121" s="10">
        <f t="shared" si="671"/>
        <v>1499900</v>
      </c>
      <c r="I121" s="14">
        <f t="shared" si="671"/>
        <v>584656.68999999994</v>
      </c>
      <c r="J121" s="10">
        <f t="shared" si="671"/>
        <v>497903.57999999996</v>
      </c>
      <c r="K121" s="18">
        <f t="shared" si="579"/>
        <v>0.38979711314087601</v>
      </c>
      <c r="L121" s="18">
        <f t="shared" si="365"/>
        <v>1.1742367668856688</v>
      </c>
      <c r="M121" s="23">
        <v>54900</v>
      </c>
      <c r="N121" s="23">
        <v>27113.73</v>
      </c>
      <c r="O121" s="23">
        <v>29133.31</v>
      </c>
      <c r="P121" s="18">
        <f t="shared" si="580"/>
        <v>0.49387486338797815</v>
      </c>
      <c r="Q121" s="18">
        <f t="shared" si="367"/>
        <v>0.93067797651554174</v>
      </c>
      <c r="R121" s="23"/>
      <c r="S121" s="23"/>
      <c r="T121" s="23"/>
      <c r="U121" s="18" t="str">
        <f t="shared" si="581"/>
        <v xml:space="preserve"> </v>
      </c>
      <c r="V121" s="18" t="str">
        <f t="shared" si="677"/>
        <v xml:space="preserve"> </v>
      </c>
      <c r="W121" s="23"/>
      <c r="X121" s="23"/>
      <c r="Y121" s="23">
        <v>12411.18</v>
      </c>
      <c r="Z121" s="18" t="str">
        <f t="shared" si="582"/>
        <v xml:space="preserve"> </v>
      </c>
      <c r="AA121" s="18">
        <f t="shared" si="371"/>
        <v>0</v>
      </c>
      <c r="AB121" s="23">
        <v>385000</v>
      </c>
      <c r="AC121" s="23">
        <v>73679.460000000006</v>
      </c>
      <c r="AD121" s="23">
        <v>76176.91</v>
      </c>
      <c r="AE121" s="18">
        <f t="shared" si="583"/>
        <v>0.19137522077922078</v>
      </c>
      <c r="AF121" s="18">
        <f t="shared" si="373"/>
        <v>0.96721513119920466</v>
      </c>
      <c r="AG121" s="23">
        <v>1060000</v>
      </c>
      <c r="AH121" s="23">
        <v>483863.5</v>
      </c>
      <c r="AI121" s="23">
        <v>380182.18</v>
      </c>
      <c r="AJ121" s="18">
        <f t="shared" si="584"/>
        <v>0.45647500000000002</v>
      </c>
      <c r="AK121" s="18">
        <f t="shared" si="375"/>
        <v>1.2727148337147207</v>
      </c>
      <c r="AL121" s="23"/>
      <c r="AM121" s="23"/>
      <c r="AN121" s="23"/>
      <c r="AO121" s="18" t="str">
        <f t="shared" si="683"/>
        <v xml:space="preserve"> </v>
      </c>
      <c r="AP121" s="18" t="str">
        <f t="shared" si="376"/>
        <v xml:space="preserve"> </v>
      </c>
      <c r="AQ121" s="6">
        <f t="shared" si="672"/>
        <v>50000</v>
      </c>
      <c r="AR121" s="6">
        <f t="shared" si="673"/>
        <v>8710.18</v>
      </c>
      <c r="AS121" s="6">
        <f t="shared" si="674"/>
        <v>6748.2</v>
      </c>
      <c r="AT121" s="18">
        <f t="shared" si="585"/>
        <v>0.17420360000000001</v>
      </c>
      <c r="AU121" s="18">
        <f t="shared" si="379"/>
        <v>1.2907412346996237</v>
      </c>
      <c r="AV121" s="23"/>
      <c r="AW121" s="23"/>
      <c r="AX121" s="23"/>
      <c r="AY121" s="18" t="str">
        <f t="shared" si="586"/>
        <v xml:space="preserve"> </v>
      </c>
      <c r="AZ121" s="18" t="str">
        <f t="shared" si="381"/>
        <v xml:space="preserve"> </v>
      </c>
      <c r="BA121" s="23"/>
      <c r="BB121" s="23"/>
      <c r="BC121" s="23"/>
      <c r="BD121" s="18" t="str">
        <f t="shared" si="382"/>
        <v xml:space="preserve"> </v>
      </c>
      <c r="BE121" s="18" t="str">
        <f t="shared" si="383"/>
        <v xml:space="preserve"> </v>
      </c>
      <c r="BF121" s="23"/>
      <c r="BG121" s="23"/>
      <c r="BH121" s="23"/>
      <c r="BI121" s="18" t="str">
        <f t="shared" si="587"/>
        <v xml:space="preserve"> </v>
      </c>
      <c r="BJ121" s="18" t="str">
        <f t="shared" si="385"/>
        <v xml:space="preserve"> </v>
      </c>
      <c r="BK121" s="23"/>
      <c r="BL121" s="23"/>
      <c r="BM121" s="23"/>
      <c r="BN121" s="18" t="str">
        <f t="shared" si="666"/>
        <v xml:space="preserve"> </v>
      </c>
      <c r="BO121" s="18" t="str">
        <f t="shared" si="387"/>
        <v xml:space="preserve"> </v>
      </c>
      <c r="BP121" s="23">
        <v>20000</v>
      </c>
      <c r="BQ121" s="23">
        <v>8710.18</v>
      </c>
      <c r="BR121" s="23">
        <v>6748.2</v>
      </c>
      <c r="BS121" s="18">
        <f t="shared" si="588"/>
        <v>0.43550900000000003</v>
      </c>
      <c r="BT121" s="18">
        <f t="shared" si="389"/>
        <v>1.2907412346996237</v>
      </c>
      <c r="BU121" s="23">
        <v>30000</v>
      </c>
      <c r="BV121" s="23"/>
      <c r="BW121" s="23"/>
      <c r="BX121" s="18" t="str">
        <f t="shared" si="681"/>
        <v xml:space="preserve"> </v>
      </c>
      <c r="BY121" s="18" t="str">
        <f t="shared" si="682"/>
        <v xml:space="preserve"> </v>
      </c>
      <c r="BZ121" s="23"/>
      <c r="CA121" s="23"/>
      <c r="CB121" s="23"/>
      <c r="CC121" s="18" t="str">
        <f t="shared" si="634"/>
        <v xml:space="preserve"> </v>
      </c>
      <c r="CD121" s="18" t="str">
        <f t="shared" si="392"/>
        <v xml:space="preserve"> </v>
      </c>
      <c r="CE121" s="17">
        <f t="shared" si="675"/>
        <v>0</v>
      </c>
      <c r="CF121" s="17">
        <f t="shared" si="676"/>
        <v>0</v>
      </c>
      <c r="CG121" s="17">
        <f t="shared" si="676"/>
        <v>0</v>
      </c>
      <c r="CH121" s="18" t="str">
        <f t="shared" si="395"/>
        <v xml:space="preserve"> </v>
      </c>
      <c r="CI121" s="18" t="str">
        <f t="shared" si="416"/>
        <v xml:space="preserve"> </v>
      </c>
      <c r="CJ121" s="23"/>
      <c r="CK121" s="23"/>
      <c r="CL121" s="23"/>
      <c r="CM121" s="18" t="str">
        <f t="shared" si="396"/>
        <v xml:space="preserve"> </v>
      </c>
      <c r="CN121" s="18" t="str">
        <f t="shared" si="417"/>
        <v xml:space="preserve"> </v>
      </c>
      <c r="CO121" s="23"/>
      <c r="CP121" s="23"/>
      <c r="CQ121" s="23"/>
      <c r="CR121" s="18" t="str">
        <f t="shared" si="397"/>
        <v xml:space="preserve"> </v>
      </c>
      <c r="CS121" s="18" t="str">
        <f t="shared" si="398"/>
        <v xml:space="preserve"> </v>
      </c>
      <c r="CT121" s="23"/>
      <c r="CU121" s="23"/>
      <c r="CV121" s="23"/>
      <c r="CW121" s="18" t="str">
        <f t="shared" si="418"/>
        <v xml:space="preserve"> </v>
      </c>
      <c r="CX121" s="18" t="str">
        <f t="shared" si="419"/>
        <v xml:space="preserve"> </v>
      </c>
      <c r="CY121" s="23"/>
      <c r="CZ121" s="23"/>
      <c r="DA121" s="23"/>
      <c r="DB121" s="18" t="str">
        <f t="shared" si="589"/>
        <v xml:space="preserve"> </v>
      </c>
      <c r="DC121" s="18" t="str">
        <f t="shared" si="400"/>
        <v xml:space="preserve"> </v>
      </c>
      <c r="DD121" s="23"/>
      <c r="DE121" s="23"/>
      <c r="DF121" s="23"/>
      <c r="DG121" s="18" t="str">
        <f t="shared" si="590"/>
        <v xml:space="preserve"> </v>
      </c>
      <c r="DH121" s="18" t="str">
        <f t="shared" si="402"/>
        <v xml:space="preserve"> </v>
      </c>
      <c r="DI121" s="23"/>
      <c r="DJ121" s="23"/>
      <c r="DK121" s="18" t="str">
        <f t="shared" si="403"/>
        <v xml:space="preserve"> </v>
      </c>
      <c r="DL121" s="23"/>
      <c r="DM121" s="23"/>
      <c r="DN121" s="23"/>
      <c r="DO121" s="18" t="str">
        <f t="shared" si="591"/>
        <v xml:space="preserve"> </v>
      </c>
      <c r="DP121" s="18" t="str">
        <f t="shared" si="405"/>
        <v xml:space="preserve"> </v>
      </c>
      <c r="DQ121" s="23"/>
      <c r="DR121" s="23"/>
      <c r="DS121" s="23"/>
      <c r="DT121" s="18" t="str">
        <f t="shared" si="531"/>
        <v xml:space="preserve"> </v>
      </c>
      <c r="DU121" s="18" t="str">
        <f t="shared" si="662"/>
        <v xml:space="preserve"> </v>
      </c>
    </row>
    <row r="122" spans="1:125" s="38" customFormat="1" ht="32.1" customHeight="1" x14ac:dyDescent="0.25">
      <c r="A122" s="12"/>
      <c r="B122" s="4" t="s">
        <v>139</v>
      </c>
      <c r="C122" s="20">
        <f>SUM(C123:C130)</f>
        <v>24232352.580000002</v>
      </c>
      <c r="D122" s="20">
        <f t="shared" ref="D122:E122" si="686">SUM(D123:D130)</f>
        <v>8895843.790000001</v>
      </c>
      <c r="E122" s="20">
        <f t="shared" si="686"/>
        <v>9469529.1799999997</v>
      </c>
      <c r="F122" s="16">
        <f t="shared" si="617"/>
        <v>0.3671060727856082</v>
      </c>
      <c r="G122" s="16">
        <f t="shared" si="362"/>
        <v>0.93941774938381906</v>
      </c>
      <c r="H122" s="15">
        <f t="shared" ref="H122:J122" si="687">SUM(H123:H130)</f>
        <v>21939576.84</v>
      </c>
      <c r="I122" s="29">
        <f>SUM(I123:I130)</f>
        <v>7766671.370000001</v>
      </c>
      <c r="J122" s="15">
        <f t="shared" si="687"/>
        <v>9003590.3499999996</v>
      </c>
      <c r="K122" s="16">
        <f t="shared" si="579"/>
        <v>0.35400278805012725</v>
      </c>
      <c r="L122" s="16">
        <f t="shared" si="365"/>
        <v>0.86261936273011375</v>
      </c>
      <c r="M122" s="15">
        <f>SUM(M123:M130)</f>
        <v>8214460</v>
      </c>
      <c r="N122" s="15">
        <f>SUM(N123:N130)</f>
        <v>4353953.8000000007</v>
      </c>
      <c r="O122" s="15">
        <f>SUM(O123:O130)</f>
        <v>4090624.7600000002</v>
      </c>
      <c r="P122" s="16">
        <f t="shared" si="580"/>
        <v>0.53003530359877593</v>
      </c>
      <c r="Q122" s="16">
        <f t="shared" si="367"/>
        <v>1.0643737950679202</v>
      </c>
      <c r="R122" s="15">
        <f>SUM(R123:R130)</f>
        <v>1762190</v>
      </c>
      <c r="S122" s="15">
        <f>SUM(S123:S130)</f>
        <v>954346.64</v>
      </c>
      <c r="T122" s="15">
        <f>SUM(T123:T130)</f>
        <v>783202.2</v>
      </c>
      <c r="U122" s="16">
        <f t="shared" si="581"/>
        <v>0.54156852552789425</v>
      </c>
      <c r="V122" s="16">
        <f t="shared" si="369"/>
        <v>1.2185188448142767</v>
      </c>
      <c r="W122" s="15">
        <f>SUM(W123:W130)</f>
        <v>1056726.8399999999</v>
      </c>
      <c r="X122" s="15">
        <f>SUM(X123:X130)</f>
        <v>408388.85999999993</v>
      </c>
      <c r="Y122" s="15">
        <f>SUM(Y123:Y130)</f>
        <v>483783.61</v>
      </c>
      <c r="Z122" s="16">
        <f t="shared" si="582"/>
        <v>0.38646587229676116</v>
      </c>
      <c r="AA122" s="16">
        <f t="shared" si="371"/>
        <v>0.84415604737002137</v>
      </c>
      <c r="AB122" s="15">
        <f>SUM(AB123:AB130)</f>
        <v>1617200</v>
      </c>
      <c r="AC122" s="15">
        <f>SUM(AC123:AC130)</f>
        <v>361664.13</v>
      </c>
      <c r="AD122" s="15">
        <f>SUM(AD123:AD130)</f>
        <v>227808.19</v>
      </c>
      <c r="AE122" s="16">
        <f t="shared" si="583"/>
        <v>0.22363599431115508</v>
      </c>
      <c r="AF122" s="16">
        <f t="shared" si="373"/>
        <v>1.5875817721917724</v>
      </c>
      <c r="AG122" s="15">
        <f>SUM(AG123:AG130)</f>
        <v>9199000</v>
      </c>
      <c r="AH122" s="15">
        <f>SUM(AH123:AH130)</f>
        <v>1675047.9400000002</v>
      </c>
      <c r="AI122" s="15">
        <f>SUM(AI123:AI130)</f>
        <v>3393071.59</v>
      </c>
      <c r="AJ122" s="16">
        <f t="shared" si="584"/>
        <v>0.18209022067616046</v>
      </c>
      <c r="AK122" s="16">
        <f t="shared" si="375"/>
        <v>0.49366713774524285</v>
      </c>
      <c r="AL122" s="15">
        <f>SUM(AL123:AL130)</f>
        <v>90000</v>
      </c>
      <c r="AM122" s="15">
        <f>SUM(AM123:AM130)</f>
        <v>13270</v>
      </c>
      <c r="AN122" s="15">
        <f>SUM(AN123:AN130)</f>
        <v>25100</v>
      </c>
      <c r="AO122" s="16">
        <f t="shared" si="683"/>
        <v>0.14744444444444443</v>
      </c>
      <c r="AP122" s="16">
        <f t="shared" si="376"/>
        <v>0.52868525896414342</v>
      </c>
      <c r="AQ122" s="15">
        <f>SUM(AQ123:AQ130)</f>
        <v>2292775.7400000002</v>
      </c>
      <c r="AR122" s="15">
        <f t="shared" ref="AR122:AS122" si="688">SUM(AR123:AR130)</f>
        <v>1129172.4200000002</v>
      </c>
      <c r="AS122" s="15">
        <f t="shared" si="688"/>
        <v>465938.82999999996</v>
      </c>
      <c r="AT122" s="16">
        <f t="shared" si="585"/>
        <v>0.49249143747482255</v>
      </c>
      <c r="AU122" s="16" t="str">
        <f t="shared" si="379"/>
        <v>св.200</v>
      </c>
      <c r="AV122" s="15">
        <f>SUM(AV123:AV130)</f>
        <v>30000</v>
      </c>
      <c r="AW122" s="15">
        <f>SUM(AW123:AW130)</f>
        <v>21049.45</v>
      </c>
      <c r="AX122" s="15">
        <f>SUM(AX123:AX130)</f>
        <v>14578.69</v>
      </c>
      <c r="AY122" s="16">
        <f t="shared" si="586"/>
        <v>0.70164833333333332</v>
      </c>
      <c r="AZ122" s="16">
        <f t="shared" si="381"/>
        <v>1.443850579167264</v>
      </c>
      <c r="BA122" s="15">
        <f>SUM(BA123:BA130)</f>
        <v>481008.05</v>
      </c>
      <c r="BB122" s="15">
        <f>SUM(BB123:BB130)</f>
        <v>216597.31</v>
      </c>
      <c r="BC122" s="15">
        <f>SUM(BC123:BC130)</f>
        <v>83988.43</v>
      </c>
      <c r="BD122" s="16">
        <f t="shared" si="382"/>
        <v>0.45029872161183165</v>
      </c>
      <c r="BE122" s="16" t="str">
        <f t="shared" si="383"/>
        <v>св.200</v>
      </c>
      <c r="BF122" s="15">
        <f>SUM(BF123:BF130)</f>
        <v>267226</v>
      </c>
      <c r="BG122" s="15">
        <f>SUM(BG123:BG130)</f>
        <v>121616.45999999999</v>
      </c>
      <c r="BH122" s="15">
        <f>SUM(BH123:BH130)</f>
        <v>132837.72</v>
      </c>
      <c r="BI122" s="16">
        <f t="shared" si="587"/>
        <v>0.45510713777850953</v>
      </c>
      <c r="BJ122" s="16">
        <f t="shared" si="385"/>
        <v>0.915526553752955</v>
      </c>
      <c r="BK122" s="15">
        <f>SUM(BK123:BK130)</f>
        <v>0</v>
      </c>
      <c r="BL122" s="15">
        <f>SUM(BL123:BL130)</f>
        <v>0</v>
      </c>
      <c r="BM122" s="15">
        <f>SUM(BM123:BM130)</f>
        <v>0</v>
      </c>
      <c r="BN122" s="16" t="str">
        <f t="shared" si="666"/>
        <v xml:space="preserve"> </v>
      </c>
      <c r="BO122" s="16" t="str">
        <f t="shared" si="387"/>
        <v xml:space="preserve"> </v>
      </c>
      <c r="BP122" s="15">
        <f>SUM(BP123:BP130)</f>
        <v>234400</v>
      </c>
      <c r="BQ122" s="15">
        <f>SUM(BQ123:BQ130)</f>
        <v>87945.93</v>
      </c>
      <c r="BR122" s="15">
        <f>SUM(BR123:BR130)</f>
        <v>53782.55</v>
      </c>
      <c r="BS122" s="16">
        <f t="shared" si="588"/>
        <v>0.37519594709897608</v>
      </c>
      <c r="BT122" s="16">
        <f t="shared" si="389"/>
        <v>1.6352130942099248</v>
      </c>
      <c r="BU122" s="15">
        <f>SUM(BU123:BU130)</f>
        <v>166189.76999999999</v>
      </c>
      <c r="BV122" s="15">
        <f>SUM(BV123:BV130)</f>
        <v>78931.700000000012</v>
      </c>
      <c r="BW122" s="15">
        <f>SUM(BW123:BW130)</f>
        <v>89705.3</v>
      </c>
      <c r="BX122" s="16">
        <f t="shared" ref="BX122:BX143" si="689">IF(BV122&lt;=0," ",IF(BU122&lt;=0," ",IF(BV122/BU122*100&gt;200,"СВ.200",BV122/BU122)))</f>
        <v>0.47494921017099917</v>
      </c>
      <c r="BY122" s="16">
        <f t="shared" si="391"/>
        <v>0.87990007279391524</v>
      </c>
      <c r="BZ122" s="15">
        <f>SUM(BZ123:BZ130)</f>
        <v>290000</v>
      </c>
      <c r="CA122" s="15">
        <f>SUM(CA123:CA130)</f>
        <v>0</v>
      </c>
      <c r="CB122" s="15">
        <f>SUM(CB123:CB130)</f>
        <v>0</v>
      </c>
      <c r="CC122" s="16" t="str">
        <f t="shared" si="634"/>
        <v xml:space="preserve"> </v>
      </c>
      <c r="CD122" s="16" t="str">
        <f t="shared" si="392"/>
        <v xml:space="preserve"> </v>
      </c>
      <c r="CE122" s="20">
        <f>SUM(CE123:CE130)</f>
        <v>806116.75</v>
      </c>
      <c r="CF122" s="20">
        <f t="shared" ref="CF122" si="690">SUM(CF123:CF130)</f>
        <v>585750.14</v>
      </c>
      <c r="CG122" s="20">
        <f t="shared" ref="CG122" si="691">SUM(CG123:CG130)</f>
        <v>86134.14</v>
      </c>
      <c r="CH122" s="16">
        <f t="shared" si="395"/>
        <v>0.72663189296091413</v>
      </c>
      <c r="CI122" s="16" t="str">
        <f t="shared" si="416"/>
        <v>св.200</v>
      </c>
      <c r="CJ122" s="15">
        <f>SUM(CJ123:CJ130)</f>
        <v>224000</v>
      </c>
      <c r="CK122" s="15">
        <f>SUM(CK123:CK130)</f>
        <v>225485.09</v>
      </c>
      <c r="CL122" s="15">
        <f>SUM(CL123:CL130)</f>
        <v>86134.14</v>
      </c>
      <c r="CM122" s="16">
        <f t="shared" si="396"/>
        <v>1.0066298660714286</v>
      </c>
      <c r="CN122" s="16" t="str">
        <f t="shared" si="417"/>
        <v>св.200</v>
      </c>
      <c r="CO122" s="15">
        <f>SUM(CO123:CO130)</f>
        <v>582116.75</v>
      </c>
      <c r="CP122" s="15">
        <f>SUM(CP123:CP130)</f>
        <v>360265.05000000005</v>
      </c>
      <c r="CQ122" s="15">
        <f>SUM(CQ123:CQ130)</f>
        <v>0</v>
      </c>
      <c r="CR122" s="16">
        <f t="shared" si="397"/>
        <v>0.61888796362585352</v>
      </c>
      <c r="CS122" s="16" t="str">
        <f t="shared" si="398"/>
        <v xml:space="preserve"> </v>
      </c>
      <c r="CT122" s="15">
        <f>SUM(CT123:CT130)</f>
        <v>0</v>
      </c>
      <c r="CU122" s="15">
        <f>SUM(CU123:CU130)</f>
        <v>0</v>
      </c>
      <c r="CV122" s="15">
        <f>SUM(CV123:CV130)</f>
        <v>0</v>
      </c>
      <c r="CW122" s="30" t="str">
        <f t="shared" si="418"/>
        <v xml:space="preserve"> </v>
      </c>
      <c r="CX122" s="30" t="str">
        <f t="shared" si="419"/>
        <v xml:space="preserve"> </v>
      </c>
      <c r="CY122" s="15">
        <f>SUM(CY123:CY130)</f>
        <v>0</v>
      </c>
      <c r="CZ122" s="15">
        <f>SUM(CZ123:CZ130)</f>
        <v>0</v>
      </c>
      <c r="DA122" s="15">
        <f>SUM(DA123:DA130)</f>
        <v>0</v>
      </c>
      <c r="DB122" s="16" t="str">
        <f t="shared" si="589"/>
        <v xml:space="preserve"> </v>
      </c>
      <c r="DC122" s="16" t="str">
        <f t="shared" si="400"/>
        <v xml:space="preserve"> </v>
      </c>
      <c r="DD122" s="15">
        <f>SUM(DD123:DD130)</f>
        <v>17835.169999999998</v>
      </c>
      <c r="DE122" s="15">
        <f>SUM(DE123:DE130)</f>
        <v>17835.169999999998</v>
      </c>
      <c r="DF122" s="15">
        <f>SUM(DF123:DF130)</f>
        <v>0</v>
      </c>
      <c r="DG122" s="16">
        <f t="shared" si="590"/>
        <v>1</v>
      </c>
      <c r="DH122" s="16" t="e">
        <f>IF(DE122=0," ",IF(DE122/DF122*100&gt;200,"св.200",DE122/DF122))</f>
        <v>#DIV/0!</v>
      </c>
      <c r="DI122" s="15">
        <f>SUM(DI123:DI130)</f>
        <v>-553.74</v>
      </c>
      <c r="DJ122" s="15">
        <f>SUM(DJ123:DJ130)</f>
        <v>4912</v>
      </c>
      <c r="DK122" s="16">
        <f t="shared" ref="DK122:DK129" si="692">IF(DI122=0," ",IF(DI122/DJ122*100&gt;200,"св.200",DI122/DJ122))</f>
        <v>-0.11273208469055375</v>
      </c>
      <c r="DL122" s="15">
        <f>SUM(DL123:DL130)</f>
        <v>0</v>
      </c>
      <c r="DM122" s="15">
        <f>SUM(DM123:DM130)</f>
        <v>0</v>
      </c>
      <c r="DN122" s="15">
        <f>SUM(DN123:DN130)</f>
        <v>0</v>
      </c>
      <c r="DO122" s="16" t="str">
        <f t="shared" si="591"/>
        <v xml:space="preserve"> </v>
      </c>
      <c r="DP122" s="16" t="str">
        <f t="shared" ref="DP122:DP131" si="693">IF(DM122=0," ",IF(DM122/DN122*100&gt;200,"св.200",DM122/DN122))</f>
        <v xml:space="preserve"> </v>
      </c>
      <c r="DQ122" s="15">
        <f>SUM(DQ123:DQ130)</f>
        <v>0</v>
      </c>
      <c r="DR122" s="15">
        <f>SUM(DR123:DR130)</f>
        <v>0</v>
      </c>
      <c r="DS122" s="15">
        <f>SUM(DS123:DS130)</f>
        <v>0</v>
      </c>
      <c r="DT122" s="16" t="str">
        <f t="shared" si="531"/>
        <v xml:space="preserve"> </v>
      </c>
      <c r="DU122" s="16" t="str">
        <f t="shared" ref="DU122:DU131" si="694">IF(DR122=0," ",IF(DR122/DS122*100&gt;200,"св.200",DR122/DS122))</f>
        <v xml:space="preserve"> </v>
      </c>
    </row>
    <row r="123" spans="1:125" s="39" customFormat="1" ht="15.75" customHeight="1" outlineLevel="1" x14ac:dyDescent="0.25">
      <c r="A123" s="11">
        <v>99</v>
      </c>
      <c r="B123" s="5" t="s">
        <v>72</v>
      </c>
      <c r="C123" s="17">
        <f t="shared" ref="C123:C130" si="695">H123+AQ123</f>
        <v>8894395.8200000003</v>
      </c>
      <c r="D123" s="17">
        <f t="shared" ref="D123:E130" si="696">I123+AR123</f>
        <v>4615705.49</v>
      </c>
      <c r="E123" s="17">
        <f t="shared" si="696"/>
        <v>4034190.1100000003</v>
      </c>
      <c r="F123" s="18">
        <f t="shared" si="617"/>
        <v>0.51894536553242809</v>
      </c>
      <c r="G123" s="18">
        <f t="shared" si="362"/>
        <v>1.144146746718389</v>
      </c>
      <c r="H123" s="10">
        <f t="shared" ref="H123:J130" si="697">W123++AG123+M123+AB123+AL123+R123</f>
        <v>8436165</v>
      </c>
      <c r="I123" s="14">
        <f t="shared" si="697"/>
        <v>4281962.8</v>
      </c>
      <c r="J123" s="10">
        <f t="shared" si="697"/>
        <v>3883417.1900000004</v>
      </c>
      <c r="K123" s="18">
        <f t="shared" si="579"/>
        <v>0.507572196608293</v>
      </c>
      <c r="L123" s="18">
        <f t="shared" si="365"/>
        <v>1.1026275546769158</v>
      </c>
      <c r="M123" s="23">
        <v>5073275</v>
      </c>
      <c r="N123" s="23">
        <v>2760297.22</v>
      </c>
      <c r="O123" s="23">
        <v>2563582.87</v>
      </c>
      <c r="P123" s="18">
        <f t="shared" si="580"/>
        <v>0.54408586563905958</v>
      </c>
      <c r="Q123" s="18">
        <f t="shared" si="367"/>
        <v>1.0767341490310396</v>
      </c>
      <c r="R123" s="23">
        <v>1762190</v>
      </c>
      <c r="S123" s="23">
        <v>954346.64</v>
      </c>
      <c r="T123" s="23">
        <v>783202.2</v>
      </c>
      <c r="U123" s="18">
        <f t="shared" si="581"/>
        <v>0.54156852552789425</v>
      </c>
      <c r="V123" s="18">
        <f t="shared" si="369"/>
        <v>1.2185188448142767</v>
      </c>
      <c r="W123" s="23">
        <v>375000</v>
      </c>
      <c r="X123" s="23">
        <v>59020</v>
      </c>
      <c r="Y123" s="23">
        <v>65519.32</v>
      </c>
      <c r="Z123" s="18">
        <f>IF(X123&lt;=0," ",IF(W123&lt;=0," ",IF(X123/W123*100&gt;200,"СВ.200",X123/W123)))</f>
        <v>0.15738666666666667</v>
      </c>
      <c r="AA123" s="18">
        <f t="shared" si="371"/>
        <v>0.90080299978693312</v>
      </c>
      <c r="AB123" s="23">
        <v>70200</v>
      </c>
      <c r="AC123" s="23">
        <v>45612.26</v>
      </c>
      <c r="AD123" s="23">
        <v>15891.49</v>
      </c>
      <c r="AE123" s="18">
        <f t="shared" si="583"/>
        <v>0.64974729344729343</v>
      </c>
      <c r="AF123" s="18" t="str">
        <f t="shared" si="373"/>
        <v>св.200</v>
      </c>
      <c r="AG123" s="23">
        <v>1145000</v>
      </c>
      <c r="AH123" s="23">
        <v>461661.68</v>
      </c>
      <c r="AI123" s="23">
        <v>453571.31</v>
      </c>
      <c r="AJ123" s="18">
        <f t="shared" si="584"/>
        <v>0.40319797379912664</v>
      </c>
      <c r="AK123" s="18">
        <f t="shared" si="375"/>
        <v>1.0178370408833839</v>
      </c>
      <c r="AL123" s="23">
        <v>10500</v>
      </c>
      <c r="AM123" s="23">
        <v>1025</v>
      </c>
      <c r="AN123" s="23">
        <v>1650</v>
      </c>
      <c r="AO123" s="18">
        <f t="shared" si="683"/>
        <v>9.7619047619047619E-2</v>
      </c>
      <c r="AP123" s="18">
        <f t="shared" si="376"/>
        <v>0.62121212121212122</v>
      </c>
      <c r="AQ123" s="6">
        <f t="shared" ref="AQ123:AQ130" si="698">AV123+BA123+BF123+BK123+BP123+BU123+BZ123+CE123+CY123+DD123+DL123+CT123+DQ123</f>
        <v>458230.82</v>
      </c>
      <c r="AR123" s="6">
        <f t="shared" ref="AR123:AR130" si="699">AW123+BB123+BG123+BL123+BQ123+BV123+CA123+CF123+CZ123+DE123+DM123+CU123+DI123+DR123</f>
        <v>333742.69</v>
      </c>
      <c r="AS123" s="6">
        <f t="shared" ref="AS123:AS130" si="700">AX123+BC123+BH123+BM123+BR123+BW123+CB123+CG123+DA123+DF123+DN123+CV123+DJ123+DS123</f>
        <v>150772.91999999998</v>
      </c>
      <c r="AT123" s="18">
        <f t="shared" si="585"/>
        <v>0.72832877107655047</v>
      </c>
      <c r="AU123" s="18" t="str">
        <f t="shared" si="379"/>
        <v>св.200</v>
      </c>
      <c r="AV123" s="23">
        <v>30000</v>
      </c>
      <c r="AW123" s="23">
        <v>21049.45</v>
      </c>
      <c r="AX123" s="23">
        <v>14578.69</v>
      </c>
      <c r="AY123" s="18">
        <f t="shared" si="586"/>
        <v>0.70164833333333332</v>
      </c>
      <c r="AZ123" s="18">
        <f t="shared" si="381"/>
        <v>1.443850579167264</v>
      </c>
      <c r="BA123" s="23">
        <v>90000</v>
      </c>
      <c r="BB123" s="23">
        <v>7130.66</v>
      </c>
      <c r="BC123" s="23">
        <v>15751.56</v>
      </c>
      <c r="BD123" s="18">
        <f t="shared" si="382"/>
        <v>7.9229555555555553E-2</v>
      </c>
      <c r="BE123" s="18">
        <f t="shared" si="383"/>
        <v>0.45269547905096386</v>
      </c>
      <c r="BF123" s="23">
        <v>19852</v>
      </c>
      <c r="BG123" s="23">
        <v>9925.98</v>
      </c>
      <c r="BH123" s="23">
        <v>9925.98</v>
      </c>
      <c r="BI123" s="18">
        <f t="shared" si="587"/>
        <v>0.49999899254483171</v>
      </c>
      <c r="BJ123" s="18">
        <f t="shared" si="385"/>
        <v>1</v>
      </c>
      <c r="BK123" s="23"/>
      <c r="BL123" s="23"/>
      <c r="BM123" s="23"/>
      <c r="BN123" s="18" t="str">
        <f t="shared" si="666"/>
        <v xml:space="preserve"> </v>
      </c>
      <c r="BO123" s="18" t="str">
        <f t="shared" si="387"/>
        <v xml:space="preserve"> </v>
      </c>
      <c r="BP123" s="23">
        <v>70000</v>
      </c>
      <c r="BQ123" s="23">
        <v>41445.93</v>
      </c>
      <c r="BR123" s="23">
        <v>24382.55</v>
      </c>
      <c r="BS123" s="18">
        <f t="shared" si="588"/>
        <v>0.5920847142857143</v>
      </c>
      <c r="BT123" s="18">
        <f t="shared" si="389"/>
        <v>1.6998193380101754</v>
      </c>
      <c r="BU123" s="23">
        <v>2441.11</v>
      </c>
      <c r="BV123" s="23">
        <v>2441.11</v>
      </c>
      <c r="BW123" s="23"/>
      <c r="BX123" s="18">
        <f t="shared" ref="BX123:BX124" si="701">IF(BV123&lt;=0," ",IF(BU123&lt;=0," ",IF(BV123/BU123*100&gt;200,"СВ.200",BV123/BU123)))</f>
        <v>1</v>
      </c>
      <c r="BY123" s="18" t="str">
        <f t="shared" ref="BY123:BY124" si="702">IF(BW123=0," ",IF(BV123/BW123*100&gt;200,"св.200",BV123/BW123))</f>
        <v xml:space="preserve"> </v>
      </c>
      <c r="BZ123" s="23">
        <v>10000</v>
      </c>
      <c r="CA123" s="23"/>
      <c r="CB123" s="23"/>
      <c r="CC123" s="18" t="str">
        <f t="shared" si="634"/>
        <v xml:space="preserve"> </v>
      </c>
      <c r="CD123" s="18" t="str">
        <f t="shared" si="392"/>
        <v xml:space="preserve"> </v>
      </c>
      <c r="CE123" s="17">
        <f t="shared" ref="CE123:CE128" si="703">CJ123+CO123</f>
        <v>229000</v>
      </c>
      <c r="CF123" s="17">
        <f t="shared" ref="CF123:CG128" si="704">CK123+CP123</f>
        <v>244811.85</v>
      </c>
      <c r="CG123" s="17">
        <f t="shared" si="704"/>
        <v>86134.14</v>
      </c>
      <c r="CH123" s="18">
        <f t="shared" si="395"/>
        <v>1.0690473799126639</v>
      </c>
      <c r="CI123" s="18" t="str">
        <f t="shared" si="416"/>
        <v>св.200</v>
      </c>
      <c r="CJ123" s="23">
        <v>224000</v>
      </c>
      <c r="CK123" s="23">
        <v>225485.09</v>
      </c>
      <c r="CL123" s="23">
        <v>86134.14</v>
      </c>
      <c r="CM123" s="18">
        <f t="shared" si="396"/>
        <v>1.0066298660714286</v>
      </c>
      <c r="CN123" s="18" t="str">
        <f t="shared" si="417"/>
        <v>св.200</v>
      </c>
      <c r="CO123" s="23">
        <v>5000</v>
      </c>
      <c r="CP123" s="23">
        <v>19326.759999999998</v>
      </c>
      <c r="CQ123" s="23"/>
      <c r="CR123" s="18" t="str">
        <f t="shared" si="397"/>
        <v>СВ.200</v>
      </c>
      <c r="CS123" s="18" t="str">
        <f t="shared" si="398"/>
        <v xml:space="preserve"> </v>
      </c>
      <c r="CT123" s="23"/>
      <c r="CU123" s="23"/>
      <c r="CV123" s="23"/>
      <c r="CW123" s="18" t="str">
        <f t="shared" si="418"/>
        <v xml:space="preserve"> </v>
      </c>
      <c r="CX123" s="18" t="str">
        <f t="shared" si="419"/>
        <v xml:space="preserve"> </v>
      </c>
      <c r="CY123" s="23"/>
      <c r="CZ123" s="23"/>
      <c r="DA123" s="23"/>
      <c r="DB123" s="18" t="str">
        <f t="shared" si="589"/>
        <v xml:space="preserve"> </v>
      </c>
      <c r="DC123" s="18" t="str">
        <f t="shared" si="400"/>
        <v xml:space="preserve"> </v>
      </c>
      <c r="DD123" s="23">
        <v>6937.71</v>
      </c>
      <c r="DE123" s="23">
        <v>6937.71</v>
      </c>
      <c r="DF123" s="23"/>
      <c r="DG123" s="18">
        <f t="shared" si="590"/>
        <v>1</v>
      </c>
      <c r="DH123" s="18" t="str">
        <f t="shared" si="402"/>
        <v xml:space="preserve"> </v>
      </c>
      <c r="DI123" s="23"/>
      <c r="DJ123" s="23"/>
      <c r="DK123" s="18" t="str">
        <f t="shared" si="692"/>
        <v xml:space="preserve"> </v>
      </c>
      <c r="DL123" s="23"/>
      <c r="DM123" s="23"/>
      <c r="DN123" s="23"/>
      <c r="DO123" s="18" t="str">
        <f t="shared" si="591"/>
        <v xml:space="preserve"> </v>
      </c>
      <c r="DP123" s="18" t="str">
        <f t="shared" si="693"/>
        <v xml:space="preserve"> </v>
      </c>
      <c r="DQ123" s="23"/>
      <c r="DR123" s="23"/>
      <c r="DS123" s="23"/>
      <c r="DT123" s="18" t="str">
        <f t="shared" si="531"/>
        <v xml:space="preserve"> </v>
      </c>
      <c r="DU123" s="18" t="str">
        <f t="shared" si="694"/>
        <v xml:space="preserve"> </v>
      </c>
    </row>
    <row r="124" spans="1:125" s="39" customFormat="1" ht="15.75" customHeight="1" outlineLevel="1" x14ac:dyDescent="0.25">
      <c r="A124" s="11">
        <f>A123+1</f>
        <v>100</v>
      </c>
      <c r="B124" s="5" t="s">
        <v>15</v>
      </c>
      <c r="C124" s="17">
        <f t="shared" si="695"/>
        <v>1300500</v>
      </c>
      <c r="D124" s="17">
        <f t="shared" si="696"/>
        <v>462851.98000000004</v>
      </c>
      <c r="E124" s="17">
        <f t="shared" si="696"/>
        <v>510848.38</v>
      </c>
      <c r="F124" s="18">
        <f t="shared" si="617"/>
        <v>0.35590309880815074</v>
      </c>
      <c r="G124" s="18">
        <f t="shared" si="362"/>
        <v>0.90604570381528871</v>
      </c>
      <c r="H124" s="10">
        <f t="shared" si="697"/>
        <v>1290000</v>
      </c>
      <c r="I124" s="14">
        <f t="shared" si="697"/>
        <v>462851.98000000004</v>
      </c>
      <c r="J124" s="10">
        <f t="shared" si="697"/>
        <v>510848.38</v>
      </c>
      <c r="K124" s="18">
        <f t="shared" si="579"/>
        <v>0.35879998449612405</v>
      </c>
      <c r="L124" s="18">
        <f t="shared" si="365"/>
        <v>0.90604570381528871</v>
      </c>
      <c r="M124" s="23">
        <v>300000</v>
      </c>
      <c r="N124" s="23">
        <v>136480.51999999999</v>
      </c>
      <c r="O124" s="23">
        <v>149720.34</v>
      </c>
      <c r="P124" s="18">
        <f t="shared" si="580"/>
        <v>0.45493506666666661</v>
      </c>
      <c r="Q124" s="18">
        <f t="shared" si="367"/>
        <v>0.91156966381454918</v>
      </c>
      <c r="R124" s="23"/>
      <c r="S124" s="23"/>
      <c r="T124" s="23"/>
      <c r="U124" s="18" t="str">
        <f t="shared" si="581"/>
        <v xml:space="preserve"> </v>
      </c>
      <c r="V124" s="18" t="str">
        <f t="shared" ref="V124:V130" si="705">IF(S124=0," ",IF(S124/T124*100&gt;200,"св.200",S124/T124))</f>
        <v xml:space="preserve"> </v>
      </c>
      <c r="W124" s="23">
        <v>100000</v>
      </c>
      <c r="X124" s="23">
        <v>107199.9</v>
      </c>
      <c r="Y124" s="23">
        <v>64982.400000000001</v>
      </c>
      <c r="Z124" s="18">
        <f t="shared" si="582"/>
        <v>1.0719989999999999</v>
      </c>
      <c r="AA124" s="18">
        <f t="shared" si="371"/>
        <v>1.6496759122470084</v>
      </c>
      <c r="AB124" s="23">
        <v>100000</v>
      </c>
      <c r="AC124" s="23">
        <v>6554.55</v>
      </c>
      <c r="AD124" s="23">
        <v>21679.99</v>
      </c>
      <c r="AE124" s="18">
        <f t="shared" si="583"/>
        <v>6.5545500000000007E-2</v>
      </c>
      <c r="AF124" s="18">
        <f t="shared" si="373"/>
        <v>0.30233178151834939</v>
      </c>
      <c r="AG124" s="23">
        <v>790000</v>
      </c>
      <c r="AH124" s="23">
        <v>212617.01</v>
      </c>
      <c r="AI124" s="23">
        <v>274465.65000000002</v>
      </c>
      <c r="AJ124" s="18">
        <f t="shared" si="584"/>
        <v>0.26913545569620256</v>
      </c>
      <c r="AK124" s="18">
        <f t="shared" si="375"/>
        <v>0.77465799454321516</v>
      </c>
      <c r="AL124" s="23"/>
      <c r="AM124" s="23"/>
      <c r="AN124" s="23"/>
      <c r="AO124" s="18" t="str">
        <f t="shared" si="683"/>
        <v xml:space="preserve"> </v>
      </c>
      <c r="AP124" s="18" t="str">
        <f t="shared" si="376"/>
        <v xml:space="preserve"> </v>
      </c>
      <c r="AQ124" s="6">
        <f t="shared" si="698"/>
        <v>10500</v>
      </c>
      <c r="AR124" s="6">
        <f t="shared" si="699"/>
        <v>0</v>
      </c>
      <c r="AS124" s="6">
        <f t="shared" si="700"/>
        <v>0</v>
      </c>
      <c r="AT124" s="18" t="str">
        <f t="shared" si="585"/>
        <v xml:space="preserve"> </v>
      </c>
      <c r="AU124" s="18" t="str">
        <f t="shared" si="379"/>
        <v xml:space="preserve"> </v>
      </c>
      <c r="AV124" s="23"/>
      <c r="AW124" s="23"/>
      <c r="AX124" s="23"/>
      <c r="AY124" s="18" t="str">
        <f t="shared" si="586"/>
        <v xml:space="preserve"> </v>
      </c>
      <c r="AZ124" s="18" t="str">
        <f t="shared" si="381"/>
        <v xml:space="preserve"> </v>
      </c>
      <c r="BA124" s="23">
        <v>10500</v>
      </c>
      <c r="BB124" s="23"/>
      <c r="BC124" s="23"/>
      <c r="BD124" s="18" t="str">
        <f t="shared" ref="BD124:BD130" si="706">IF(BB124&lt;=0," ",IF(BA124&lt;=0," ",IF(BB124/BA124*100&gt;200,"СВ.200",BB124/BA124)))</f>
        <v xml:space="preserve"> </v>
      </c>
      <c r="BE124" s="18" t="str">
        <f t="shared" ref="BE124:BE130" si="707">IF(BC124=0," ",IF(BB124/BC124*100&gt;200,"св.200",BB124/BC124))</f>
        <v xml:space="preserve"> </v>
      </c>
      <c r="BF124" s="23"/>
      <c r="BG124" s="23"/>
      <c r="BH124" s="23"/>
      <c r="BI124" s="18" t="str">
        <f t="shared" ref="BI124:BI130" si="708">IF(BG124&lt;=0," ",IF(BF124&lt;=0," ",IF(BG124/BF124*100&gt;200,"СВ.200",BG124/BF124)))</f>
        <v xml:space="preserve"> </v>
      </c>
      <c r="BJ124" s="18" t="str">
        <f t="shared" ref="BJ124:BJ130" si="709">IF(BH124=0," ",IF(BG124/BH124*100&gt;200,"св.200",BG124/BH124))</f>
        <v xml:space="preserve"> </v>
      </c>
      <c r="BK124" s="23"/>
      <c r="BL124" s="23"/>
      <c r="BM124" s="23"/>
      <c r="BN124" s="18" t="str">
        <f t="shared" si="666"/>
        <v xml:space="preserve"> </v>
      </c>
      <c r="BO124" s="18" t="str">
        <f t="shared" si="387"/>
        <v xml:space="preserve"> </v>
      </c>
      <c r="BP124" s="23"/>
      <c r="BQ124" s="23"/>
      <c r="BR124" s="23"/>
      <c r="BS124" s="18" t="str">
        <f t="shared" ref="BS124:BS130" si="710">IF(BQ124&lt;=0," ",IF(BP124&lt;=0," ",IF(BQ124/BP124*100&gt;200,"СВ.200",BQ124/BP124)))</f>
        <v xml:space="preserve"> </v>
      </c>
      <c r="BT124" s="18" t="str">
        <f t="shared" ref="BT124:BT130" si="711">IF(BR124=0," ",IF(BQ124/BR124*100&gt;200,"св.200",BQ124/BR124))</f>
        <v xml:space="preserve"> </v>
      </c>
      <c r="BU124" s="23"/>
      <c r="BV124" s="23"/>
      <c r="BW124" s="23"/>
      <c r="BX124" s="18" t="str">
        <f t="shared" si="701"/>
        <v xml:space="preserve"> </v>
      </c>
      <c r="BY124" s="18" t="str">
        <f t="shared" si="702"/>
        <v xml:space="preserve"> </v>
      </c>
      <c r="BZ124" s="23"/>
      <c r="CA124" s="23"/>
      <c r="CB124" s="23"/>
      <c r="CC124" s="18" t="str">
        <f t="shared" si="634"/>
        <v xml:space="preserve"> </v>
      </c>
      <c r="CD124" s="18" t="str">
        <f t="shared" si="392"/>
        <v xml:space="preserve"> </v>
      </c>
      <c r="CE124" s="17"/>
      <c r="CF124" s="17"/>
      <c r="CG124" s="17"/>
      <c r="CH124" s="18" t="str">
        <f t="shared" si="395"/>
        <v xml:space="preserve"> </v>
      </c>
      <c r="CI124" s="18" t="str">
        <f>IF(CF124=0," ",IF(CF124/CG124*100&gt;200,"св.200",CF124/CG124))</f>
        <v xml:space="preserve"> </v>
      </c>
      <c r="CJ124" s="23"/>
      <c r="CK124" s="23"/>
      <c r="CL124" s="23"/>
      <c r="CM124" s="18" t="str">
        <f t="shared" si="396"/>
        <v xml:space="preserve"> </v>
      </c>
      <c r="CN124" s="18" t="str">
        <f t="shared" si="417"/>
        <v xml:space="preserve"> </v>
      </c>
      <c r="CO124" s="23"/>
      <c r="CP124" s="23"/>
      <c r="CQ124" s="23"/>
      <c r="CR124" s="18" t="str">
        <f t="shared" si="397"/>
        <v xml:space="preserve"> </v>
      </c>
      <c r="CS124" s="18" t="str">
        <f>IF(CP124=0," ",IF(CP124/CQ124*100&gt;200,"св.200",CP124/CQ124))</f>
        <v xml:space="preserve"> </v>
      </c>
      <c r="CT124" s="23"/>
      <c r="CU124" s="23"/>
      <c r="CV124" s="23"/>
      <c r="CW124" s="18" t="str">
        <f t="shared" si="418"/>
        <v xml:space="preserve"> </v>
      </c>
      <c r="CX124" s="18" t="str">
        <f t="shared" si="419"/>
        <v xml:space="preserve"> </v>
      </c>
      <c r="CY124" s="23"/>
      <c r="CZ124" s="23"/>
      <c r="DA124" s="23"/>
      <c r="DB124" s="18" t="str">
        <f t="shared" si="589"/>
        <v xml:space="preserve"> </v>
      </c>
      <c r="DC124" s="18" t="str">
        <f t="shared" si="400"/>
        <v xml:space="preserve"> </v>
      </c>
      <c r="DD124" s="23"/>
      <c r="DE124" s="23"/>
      <c r="DF124" s="23"/>
      <c r="DG124" s="18" t="str">
        <f t="shared" si="590"/>
        <v xml:space="preserve"> </v>
      </c>
      <c r="DH124" s="18" t="str">
        <f t="shared" si="402"/>
        <v xml:space="preserve"> </v>
      </c>
      <c r="DI124" s="23"/>
      <c r="DJ124" s="23"/>
      <c r="DK124" s="18" t="str">
        <f t="shared" si="692"/>
        <v xml:space="preserve"> </v>
      </c>
      <c r="DL124" s="23"/>
      <c r="DM124" s="23"/>
      <c r="DN124" s="23"/>
      <c r="DO124" s="18" t="str">
        <f t="shared" si="591"/>
        <v xml:space="preserve"> </v>
      </c>
      <c r="DP124" s="18" t="str">
        <f t="shared" si="693"/>
        <v xml:space="preserve"> </v>
      </c>
      <c r="DQ124" s="23"/>
      <c r="DR124" s="23"/>
      <c r="DS124" s="23"/>
      <c r="DT124" s="18" t="str">
        <f t="shared" si="531"/>
        <v xml:space="preserve"> </v>
      </c>
      <c r="DU124" s="18" t="str">
        <f t="shared" si="694"/>
        <v xml:space="preserve"> </v>
      </c>
    </row>
    <row r="125" spans="1:125" s="39" customFormat="1" ht="15.75" customHeight="1" outlineLevel="1" x14ac:dyDescent="0.25">
      <c r="A125" s="11">
        <f t="shared" ref="A125:A130" si="712">A124+1</f>
        <v>101</v>
      </c>
      <c r="B125" s="5" t="s">
        <v>41</v>
      </c>
      <c r="C125" s="17">
        <f t="shared" si="695"/>
        <v>1886104.84</v>
      </c>
      <c r="D125" s="17">
        <f t="shared" si="696"/>
        <v>922469.42</v>
      </c>
      <c r="E125" s="17">
        <f t="shared" si="696"/>
        <v>771281.09</v>
      </c>
      <c r="F125" s="18">
        <f t="shared" si="617"/>
        <v>0.48908703293503025</v>
      </c>
      <c r="G125" s="18">
        <f t="shared" si="362"/>
        <v>1.1960223477020551</v>
      </c>
      <c r="H125" s="10">
        <f t="shared" si="697"/>
        <v>1661911.84</v>
      </c>
      <c r="I125" s="14">
        <f t="shared" si="697"/>
        <v>698210.77</v>
      </c>
      <c r="J125" s="10">
        <f t="shared" si="697"/>
        <v>738777.09</v>
      </c>
      <c r="K125" s="18">
        <f t="shared" si="579"/>
        <v>0.42012503503194248</v>
      </c>
      <c r="L125" s="18">
        <f t="shared" si="365"/>
        <v>0.9450899052649292</v>
      </c>
      <c r="M125" s="23">
        <v>437185</v>
      </c>
      <c r="N125" s="23">
        <v>237092.51</v>
      </c>
      <c r="O125" s="23">
        <v>208020.47</v>
      </c>
      <c r="P125" s="18">
        <f t="shared" si="580"/>
        <v>0.54231620481032061</v>
      </c>
      <c r="Q125" s="18">
        <f t="shared" si="367"/>
        <v>1.1397556692377437</v>
      </c>
      <c r="R125" s="23"/>
      <c r="S125" s="23"/>
      <c r="T125" s="23"/>
      <c r="U125" s="18" t="str">
        <f t="shared" si="581"/>
        <v xml:space="preserve"> </v>
      </c>
      <c r="V125" s="18" t="str">
        <f t="shared" si="705"/>
        <v xml:space="preserve"> </v>
      </c>
      <c r="W125" s="23">
        <v>96726.84</v>
      </c>
      <c r="X125" s="23">
        <v>96726.83</v>
      </c>
      <c r="Y125" s="23">
        <v>17681.41</v>
      </c>
      <c r="Z125" s="18">
        <f t="shared" si="582"/>
        <v>0.99999989661607891</v>
      </c>
      <c r="AA125" s="18" t="str">
        <f t="shared" si="371"/>
        <v>св.200</v>
      </c>
      <c r="AB125" s="23">
        <v>84000</v>
      </c>
      <c r="AC125" s="23">
        <v>15575.27</v>
      </c>
      <c r="AD125" s="23">
        <v>1805.98</v>
      </c>
      <c r="AE125" s="18">
        <f t="shared" si="583"/>
        <v>0.18541988095238096</v>
      </c>
      <c r="AF125" s="18" t="str">
        <f t="shared" si="373"/>
        <v>св.200</v>
      </c>
      <c r="AG125" s="23">
        <v>1019000</v>
      </c>
      <c r="AH125" s="23">
        <v>347016.16</v>
      </c>
      <c r="AI125" s="23">
        <v>506969.23</v>
      </c>
      <c r="AJ125" s="18">
        <f t="shared" si="584"/>
        <v>0.34054578999018642</v>
      </c>
      <c r="AK125" s="18">
        <f t="shared" si="375"/>
        <v>0.68449156174626213</v>
      </c>
      <c r="AL125" s="23">
        <v>25000</v>
      </c>
      <c r="AM125" s="23">
        <v>1800</v>
      </c>
      <c r="AN125" s="23">
        <v>4300</v>
      </c>
      <c r="AO125" s="18">
        <f t="shared" si="683"/>
        <v>7.1999999999999995E-2</v>
      </c>
      <c r="AP125" s="18">
        <f t="shared" si="376"/>
        <v>0.41860465116279072</v>
      </c>
      <c r="AQ125" s="6">
        <f t="shared" si="698"/>
        <v>224193</v>
      </c>
      <c r="AR125" s="6">
        <f t="shared" si="699"/>
        <v>224258.65000000002</v>
      </c>
      <c r="AS125" s="6">
        <f t="shared" si="700"/>
        <v>32504</v>
      </c>
      <c r="AT125" s="18">
        <f t="shared" si="585"/>
        <v>1.0002928280543997</v>
      </c>
      <c r="AU125" s="18" t="str">
        <f t="shared" si="379"/>
        <v>св.200</v>
      </c>
      <c r="AV125" s="23"/>
      <c r="AW125" s="23"/>
      <c r="AX125" s="23"/>
      <c r="AY125" s="18" t="str">
        <f t="shared" si="586"/>
        <v xml:space="preserve"> </v>
      </c>
      <c r="AZ125" s="18" t="str">
        <f t="shared" si="381"/>
        <v xml:space="preserve"> </v>
      </c>
      <c r="BA125" s="23"/>
      <c r="BB125" s="23"/>
      <c r="BC125" s="23"/>
      <c r="BD125" s="18" t="str">
        <f t="shared" si="706"/>
        <v xml:space="preserve"> </v>
      </c>
      <c r="BE125" s="18" t="str">
        <f t="shared" si="707"/>
        <v xml:space="preserve"> </v>
      </c>
      <c r="BF125" s="23"/>
      <c r="BG125" s="23">
        <v>553.74</v>
      </c>
      <c r="BH125" s="23"/>
      <c r="BI125" s="18" t="str">
        <f t="shared" si="708"/>
        <v xml:space="preserve"> </v>
      </c>
      <c r="BJ125" s="18" t="str">
        <f t="shared" si="709"/>
        <v xml:space="preserve"> </v>
      </c>
      <c r="BK125" s="23"/>
      <c r="BL125" s="23"/>
      <c r="BM125" s="23"/>
      <c r="BN125" s="18" t="str">
        <f t="shared" si="666"/>
        <v xml:space="preserve"> </v>
      </c>
      <c r="BO125" s="18" t="str">
        <f t="shared" si="387"/>
        <v xml:space="preserve"> </v>
      </c>
      <c r="BP125" s="23"/>
      <c r="BQ125" s="23"/>
      <c r="BR125" s="23"/>
      <c r="BS125" s="18" t="str">
        <f t="shared" si="710"/>
        <v xml:space="preserve"> </v>
      </c>
      <c r="BT125" s="18" t="str">
        <f t="shared" si="711"/>
        <v xml:space="preserve"> </v>
      </c>
      <c r="BU125" s="23">
        <v>20000</v>
      </c>
      <c r="BV125" s="23">
        <v>20065.650000000001</v>
      </c>
      <c r="BW125" s="23">
        <v>32504</v>
      </c>
      <c r="BX125" s="18">
        <f t="shared" si="689"/>
        <v>1.0032825000000001</v>
      </c>
      <c r="BY125" s="18">
        <f t="shared" si="391"/>
        <v>0.61732863647551073</v>
      </c>
      <c r="BZ125" s="23"/>
      <c r="CA125" s="23"/>
      <c r="CB125" s="23"/>
      <c r="CC125" s="18" t="str">
        <f t="shared" si="634"/>
        <v xml:space="preserve"> </v>
      </c>
      <c r="CD125" s="18" t="str">
        <f t="shared" si="392"/>
        <v xml:space="preserve"> </v>
      </c>
      <c r="CE125" s="17">
        <f t="shared" si="703"/>
        <v>204193</v>
      </c>
      <c r="CF125" s="17">
        <f t="shared" si="704"/>
        <v>204193</v>
      </c>
      <c r="CG125" s="17"/>
      <c r="CH125" s="18">
        <f t="shared" si="395"/>
        <v>1</v>
      </c>
      <c r="CI125" s="18" t="str">
        <f t="shared" si="416"/>
        <v xml:space="preserve"> </v>
      </c>
      <c r="CJ125" s="23"/>
      <c r="CK125" s="23"/>
      <c r="CL125" s="23"/>
      <c r="CM125" s="18" t="str">
        <f t="shared" si="396"/>
        <v xml:space="preserve"> </v>
      </c>
      <c r="CN125" s="18" t="str">
        <f t="shared" si="417"/>
        <v xml:space="preserve"> </v>
      </c>
      <c r="CO125" s="23">
        <v>204193</v>
      </c>
      <c r="CP125" s="23">
        <v>204193</v>
      </c>
      <c r="CQ125" s="23"/>
      <c r="CR125" s="18">
        <f t="shared" si="397"/>
        <v>1</v>
      </c>
      <c r="CS125" s="18" t="str">
        <f t="shared" si="398"/>
        <v xml:space="preserve"> </v>
      </c>
      <c r="CT125" s="23"/>
      <c r="CU125" s="23"/>
      <c r="CV125" s="23"/>
      <c r="CW125" s="18" t="str">
        <f t="shared" si="418"/>
        <v xml:space="preserve"> </v>
      </c>
      <c r="CX125" s="18" t="str">
        <f t="shared" si="419"/>
        <v xml:space="preserve"> </v>
      </c>
      <c r="CY125" s="23"/>
      <c r="CZ125" s="23"/>
      <c r="DA125" s="23"/>
      <c r="DB125" s="18" t="str">
        <f t="shared" si="589"/>
        <v xml:space="preserve"> </v>
      </c>
      <c r="DC125" s="18" t="str">
        <f t="shared" si="400"/>
        <v xml:space="preserve"> </v>
      </c>
      <c r="DD125" s="23"/>
      <c r="DE125" s="23"/>
      <c r="DF125" s="23"/>
      <c r="DG125" s="18" t="str">
        <f t="shared" si="590"/>
        <v xml:space="preserve"> </v>
      </c>
      <c r="DH125" s="18" t="str">
        <f t="shared" si="402"/>
        <v xml:space="preserve"> </v>
      </c>
      <c r="DI125" s="23">
        <v>-553.74</v>
      </c>
      <c r="DJ125" s="23"/>
      <c r="DK125" s="18"/>
      <c r="DL125" s="23"/>
      <c r="DM125" s="23"/>
      <c r="DN125" s="23"/>
      <c r="DO125" s="18" t="str">
        <f t="shared" si="591"/>
        <v xml:space="preserve"> </v>
      </c>
      <c r="DP125" s="18" t="str">
        <f t="shared" si="693"/>
        <v xml:space="preserve"> </v>
      </c>
      <c r="DQ125" s="23"/>
      <c r="DR125" s="23"/>
      <c r="DS125" s="23"/>
      <c r="DT125" s="18" t="str">
        <f t="shared" si="531"/>
        <v xml:space="preserve"> </v>
      </c>
      <c r="DU125" s="18" t="str">
        <f t="shared" si="694"/>
        <v xml:space="preserve"> </v>
      </c>
    </row>
    <row r="126" spans="1:125" s="39" customFormat="1" ht="15.75" customHeight="1" outlineLevel="1" x14ac:dyDescent="0.25">
      <c r="A126" s="11">
        <f t="shared" si="712"/>
        <v>102</v>
      </c>
      <c r="B126" s="5" t="s">
        <v>104</v>
      </c>
      <c r="C126" s="17">
        <f t="shared" si="695"/>
        <v>1414500</v>
      </c>
      <c r="D126" s="17">
        <f t="shared" si="696"/>
        <v>406436.46</v>
      </c>
      <c r="E126" s="17">
        <f t="shared" si="696"/>
        <v>440465.22000000003</v>
      </c>
      <c r="F126" s="18">
        <f t="shared" si="617"/>
        <v>0.28733577942735949</v>
      </c>
      <c r="G126" s="18">
        <f t="shared" si="362"/>
        <v>0.92274359369395842</v>
      </c>
      <c r="H126" s="10">
        <f t="shared" si="697"/>
        <v>1327000</v>
      </c>
      <c r="I126" s="14">
        <f t="shared" si="697"/>
        <v>329271.82</v>
      </c>
      <c r="J126" s="10">
        <f t="shared" si="697"/>
        <v>392739.16000000003</v>
      </c>
      <c r="K126" s="18">
        <f t="shared" si="579"/>
        <v>0.24813249434815374</v>
      </c>
      <c r="L126" s="18">
        <f t="shared" si="365"/>
        <v>0.83839823866812768</v>
      </c>
      <c r="M126" s="23">
        <v>187000</v>
      </c>
      <c r="N126" s="23">
        <v>126224.39</v>
      </c>
      <c r="O126" s="23">
        <v>109110.39999999999</v>
      </c>
      <c r="P126" s="18">
        <f t="shared" si="580"/>
        <v>0.67499673796791448</v>
      </c>
      <c r="Q126" s="18">
        <f t="shared" si="367"/>
        <v>1.1568502177610933</v>
      </c>
      <c r="R126" s="23"/>
      <c r="S126" s="23"/>
      <c r="T126" s="23"/>
      <c r="U126" s="18" t="str">
        <f t="shared" si="581"/>
        <v xml:space="preserve"> </v>
      </c>
      <c r="V126" s="18" t="str">
        <f t="shared" si="705"/>
        <v xml:space="preserve"> </v>
      </c>
      <c r="W126" s="23">
        <v>10000</v>
      </c>
      <c r="X126" s="23">
        <v>25751.599999999999</v>
      </c>
      <c r="Y126" s="23">
        <v>33858.18</v>
      </c>
      <c r="Z126" s="18" t="str">
        <f t="shared" si="582"/>
        <v>СВ.200</v>
      </c>
      <c r="AA126" s="18">
        <f t="shared" si="371"/>
        <v>0.76057248204126737</v>
      </c>
      <c r="AB126" s="23">
        <v>90000</v>
      </c>
      <c r="AC126" s="23">
        <v>5626.24</v>
      </c>
      <c r="AD126" s="23">
        <v>7201.37</v>
      </c>
      <c r="AE126" s="18">
        <f t="shared" si="583"/>
        <v>6.2513777777777779E-2</v>
      </c>
      <c r="AF126" s="18">
        <f t="shared" si="373"/>
        <v>0.78127356322477526</v>
      </c>
      <c r="AG126" s="23">
        <v>1030000</v>
      </c>
      <c r="AH126" s="23">
        <v>167669.59</v>
      </c>
      <c r="AI126" s="23">
        <v>237269.21</v>
      </c>
      <c r="AJ126" s="18">
        <f t="shared" si="584"/>
        <v>0.16278600970873786</v>
      </c>
      <c r="AK126" s="18">
        <f t="shared" si="375"/>
        <v>0.70666391985711086</v>
      </c>
      <c r="AL126" s="23">
        <v>10000</v>
      </c>
      <c r="AM126" s="23">
        <v>4000</v>
      </c>
      <c r="AN126" s="23">
        <v>5300</v>
      </c>
      <c r="AO126" s="18">
        <f t="shared" si="683"/>
        <v>0.4</v>
      </c>
      <c r="AP126" s="18">
        <f t="shared" si="376"/>
        <v>0.75471698113207553</v>
      </c>
      <c r="AQ126" s="6">
        <f t="shared" si="698"/>
        <v>87500</v>
      </c>
      <c r="AR126" s="6">
        <f t="shared" si="699"/>
        <v>77164.639999999999</v>
      </c>
      <c r="AS126" s="6">
        <f t="shared" si="700"/>
        <v>47726.06</v>
      </c>
      <c r="AT126" s="18">
        <f t="shared" si="585"/>
        <v>0.88188160000000004</v>
      </c>
      <c r="AU126" s="18">
        <f t="shared" si="379"/>
        <v>1.6168240160616654</v>
      </c>
      <c r="AV126" s="23"/>
      <c r="AW126" s="23"/>
      <c r="AX126" s="23"/>
      <c r="AY126" s="18" t="str">
        <f t="shared" si="586"/>
        <v xml:space="preserve"> </v>
      </c>
      <c r="AZ126" s="18" t="str">
        <f t="shared" si="381"/>
        <v xml:space="preserve"> </v>
      </c>
      <c r="BA126" s="23">
        <v>52500</v>
      </c>
      <c r="BB126" s="23">
        <v>49329.01</v>
      </c>
      <c r="BC126" s="23">
        <v>31942.83</v>
      </c>
      <c r="BD126" s="18">
        <f t="shared" si="706"/>
        <v>0.93960019047619048</v>
      </c>
      <c r="BE126" s="18">
        <f t="shared" si="707"/>
        <v>1.5442905340572517</v>
      </c>
      <c r="BF126" s="23"/>
      <c r="BG126" s="23"/>
      <c r="BH126" s="23"/>
      <c r="BI126" s="18" t="str">
        <f t="shared" si="708"/>
        <v xml:space="preserve"> </v>
      </c>
      <c r="BJ126" s="18" t="str">
        <f t="shared" si="709"/>
        <v xml:space="preserve"> </v>
      </c>
      <c r="BK126" s="23"/>
      <c r="BL126" s="23"/>
      <c r="BM126" s="23"/>
      <c r="BN126" s="18" t="str">
        <f t="shared" si="666"/>
        <v xml:space="preserve"> </v>
      </c>
      <c r="BO126" s="18" t="str">
        <f t="shared" si="387"/>
        <v xml:space="preserve"> </v>
      </c>
      <c r="BP126" s="23"/>
      <c r="BQ126" s="23"/>
      <c r="BR126" s="23"/>
      <c r="BS126" s="18" t="str">
        <f t="shared" si="710"/>
        <v xml:space="preserve"> </v>
      </c>
      <c r="BT126" s="18" t="str">
        <f t="shared" si="711"/>
        <v xml:space="preserve"> </v>
      </c>
      <c r="BU126" s="23">
        <v>35000</v>
      </c>
      <c r="BV126" s="23">
        <v>27835.63</v>
      </c>
      <c r="BW126" s="23">
        <v>15783.23</v>
      </c>
      <c r="BX126" s="18">
        <f t="shared" ref="BX126:BX130" si="713">IF(BV126&lt;=0," ",IF(BU126&lt;=0," ",IF(BV126/BU126*100&gt;200,"СВ.200",BV126/BU126)))</f>
        <v>0.79530371428571434</v>
      </c>
      <c r="BY126" s="18">
        <f t="shared" ref="BY126:BY130" si="714">IF(BW126=0," ",IF(BV126/BW126*100&gt;200,"св.200",BV126/BW126))</f>
        <v>1.7636206277168869</v>
      </c>
      <c r="BZ126" s="23"/>
      <c r="CA126" s="23"/>
      <c r="CB126" s="23"/>
      <c r="CC126" s="18" t="str">
        <f t="shared" si="634"/>
        <v xml:space="preserve"> </v>
      </c>
      <c r="CD126" s="18" t="str">
        <f t="shared" si="392"/>
        <v xml:space="preserve"> </v>
      </c>
      <c r="CE126" s="17"/>
      <c r="CF126" s="17"/>
      <c r="CG126" s="17"/>
      <c r="CH126" s="18" t="str">
        <f t="shared" si="395"/>
        <v xml:space="preserve"> </v>
      </c>
      <c r="CI126" s="18" t="str">
        <f t="shared" si="416"/>
        <v xml:space="preserve"> </v>
      </c>
      <c r="CJ126" s="23"/>
      <c r="CK126" s="23"/>
      <c r="CL126" s="23"/>
      <c r="CM126" s="18" t="str">
        <f t="shared" si="396"/>
        <v xml:space="preserve"> </v>
      </c>
      <c r="CN126" s="18" t="str">
        <f t="shared" si="417"/>
        <v xml:space="preserve"> </v>
      </c>
      <c r="CO126" s="23"/>
      <c r="CP126" s="23"/>
      <c r="CQ126" s="23"/>
      <c r="CR126" s="18" t="str">
        <f t="shared" si="397"/>
        <v xml:space="preserve"> </v>
      </c>
      <c r="CS126" s="18" t="str">
        <f t="shared" si="398"/>
        <v xml:space="preserve"> </v>
      </c>
      <c r="CT126" s="23"/>
      <c r="CU126" s="23"/>
      <c r="CV126" s="23"/>
      <c r="CW126" s="18" t="str">
        <f t="shared" si="418"/>
        <v xml:space="preserve"> </v>
      </c>
      <c r="CX126" s="18" t="str">
        <f t="shared" si="419"/>
        <v xml:space="preserve"> </v>
      </c>
      <c r="CY126" s="23"/>
      <c r="CZ126" s="23"/>
      <c r="DA126" s="23"/>
      <c r="DB126" s="18" t="str">
        <f t="shared" si="589"/>
        <v xml:space="preserve"> </v>
      </c>
      <c r="DC126" s="18" t="str">
        <f t="shared" si="400"/>
        <v xml:space="preserve"> </v>
      </c>
      <c r="DD126" s="23"/>
      <c r="DE126" s="23"/>
      <c r="DF126" s="23"/>
      <c r="DG126" s="18" t="str">
        <f t="shared" si="590"/>
        <v xml:space="preserve"> </v>
      </c>
      <c r="DH126" s="18" t="str">
        <f t="shared" si="402"/>
        <v xml:space="preserve"> </v>
      </c>
      <c r="DI126" s="23"/>
      <c r="DJ126" s="23"/>
      <c r="DK126" s="18" t="str">
        <f t="shared" si="692"/>
        <v xml:space="preserve"> </v>
      </c>
      <c r="DL126" s="23"/>
      <c r="DM126" s="23"/>
      <c r="DN126" s="23"/>
      <c r="DO126" s="18" t="str">
        <f t="shared" si="591"/>
        <v xml:space="preserve"> </v>
      </c>
      <c r="DP126" s="18" t="str">
        <f t="shared" si="693"/>
        <v xml:space="preserve"> </v>
      </c>
      <c r="DQ126" s="23"/>
      <c r="DR126" s="23"/>
      <c r="DS126" s="23"/>
      <c r="DT126" s="18" t="str">
        <f t="shared" si="531"/>
        <v xml:space="preserve"> </v>
      </c>
      <c r="DU126" s="18" t="str">
        <f t="shared" si="694"/>
        <v xml:space="preserve"> </v>
      </c>
    </row>
    <row r="127" spans="1:125" s="39" customFormat="1" ht="15.75" customHeight="1" outlineLevel="1" x14ac:dyDescent="0.25">
      <c r="A127" s="11">
        <f t="shared" si="712"/>
        <v>103</v>
      </c>
      <c r="B127" s="5" t="s">
        <v>0</v>
      </c>
      <c r="C127" s="17">
        <f t="shared" si="695"/>
        <v>2151200</v>
      </c>
      <c r="D127" s="17">
        <f t="shared" si="696"/>
        <v>239341.35</v>
      </c>
      <c r="E127" s="17">
        <f t="shared" si="696"/>
        <v>721004.02</v>
      </c>
      <c r="F127" s="18">
        <f t="shared" si="617"/>
        <v>0.11125945983637039</v>
      </c>
      <c r="G127" s="18">
        <f t="shared" si="362"/>
        <v>0.33195563874942058</v>
      </c>
      <c r="H127" s="10">
        <f t="shared" si="697"/>
        <v>1910000</v>
      </c>
      <c r="I127" s="14">
        <f t="shared" si="697"/>
        <v>154450.70000000001</v>
      </c>
      <c r="J127" s="10">
        <f t="shared" si="697"/>
        <v>612044.30000000005</v>
      </c>
      <c r="K127" s="18">
        <f t="shared" ref="K127:K143" si="715">IF(I127&lt;=0," ",IF(I127/H127*100&gt;200,"СВ.200",I127/H127))</f>
        <v>8.0864240837696347E-2</v>
      </c>
      <c r="L127" s="18">
        <f t="shared" si="365"/>
        <v>0.25235215816894302</v>
      </c>
      <c r="M127" s="23">
        <v>400000</v>
      </c>
      <c r="N127" s="23">
        <v>192540.25</v>
      </c>
      <c r="O127" s="23">
        <v>196030.33</v>
      </c>
      <c r="P127" s="18">
        <f t="shared" ref="P127:P143" si="716">IF(N127&lt;=0," ",IF(M127&lt;=0," ",IF(N127/M127*100&gt;200,"СВ.200",N127/M127)))</f>
        <v>0.48135062499999998</v>
      </c>
      <c r="Q127" s="18">
        <f t="shared" si="367"/>
        <v>0.98219622443118881</v>
      </c>
      <c r="R127" s="23"/>
      <c r="S127" s="23"/>
      <c r="T127" s="23"/>
      <c r="U127" s="18" t="str">
        <f t="shared" ref="U127:U143" si="717">IF(S127&lt;=0," ",IF(R127&lt;=0," ",IF(S127/R127*100&gt;200,"СВ.200",S127/R127)))</f>
        <v xml:space="preserve"> </v>
      </c>
      <c r="V127" s="18" t="str">
        <f t="shared" si="705"/>
        <v xml:space="preserve"> </v>
      </c>
      <c r="W127" s="23"/>
      <c r="X127" s="23">
        <v>-6329.78</v>
      </c>
      <c r="Y127" s="23">
        <v>5462.7</v>
      </c>
      <c r="Z127" s="18" t="str">
        <f t="shared" ref="Z127" si="718">IF(X127&lt;=0," ",IF(W127&lt;=0," ",IF(X127/W127*100&gt;200,"СВ.200",X127/W127)))</f>
        <v xml:space="preserve"> </v>
      </c>
      <c r="AA127" s="18">
        <f t="shared" ref="AA127" si="719">IF(Y127=0," ",IF(X127/Y127*100&gt;200,"св.200",X127/Y127))</f>
        <v>-1.1587273692496385</v>
      </c>
      <c r="AB127" s="23">
        <v>400000</v>
      </c>
      <c r="AC127" s="23">
        <v>215952.72</v>
      </c>
      <c r="AD127" s="23">
        <v>22320.38</v>
      </c>
      <c r="AE127" s="18">
        <f t="shared" ref="AE127:AE143" si="720">IF(AC127&lt;=0," ",IF(AB127&lt;=0," ",IF(AC127/AB127*100&gt;200,"СВ.200",AC127/AB127)))</f>
        <v>0.53988179999999997</v>
      </c>
      <c r="AF127" s="18" t="str">
        <f t="shared" si="373"/>
        <v>св.200</v>
      </c>
      <c r="AG127" s="23">
        <v>1100000</v>
      </c>
      <c r="AH127" s="23">
        <v>-248112.49</v>
      </c>
      <c r="AI127" s="23">
        <v>384930.89</v>
      </c>
      <c r="AJ127" s="18" t="str">
        <f t="shared" ref="AJ127" si="721">IF(AH127&lt;=0," ",IF(AG127&lt;=0," ",IF(AH127/AG127*100&gt;200,"СВ.200",AH127/AG127)))</f>
        <v xml:space="preserve"> </v>
      </c>
      <c r="AK127" s="18">
        <f t="shared" ref="AK127" si="722">IF(AI127=0," ",IF(AH127/AI127*100&gt;200,"св.200",AH127/AI127))</f>
        <v>-0.64456372934892281</v>
      </c>
      <c r="AL127" s="23">
        <v>10000</v>
      </c>
      <c r="AM127" s="23">
        <v>400</v>
      </c>
      <c r="AN127" s="23">
        <v>3300</v>
      </c>
      <c r="AO127" s="18">
        <f t="shared" si="683"/>
        <v>0.04</v>
      </c>
      <c r="AP127" s="18">
        <f t="shared" si="376"/>
        <v>0.12121212121212122</v>
      </c>
      <c r="AQ127" s="6">
        <f t="shared" si="698"/>
        <v>241200</v>
      </c>
      <c r="AR127" s="6">
        <f t="shared" si="699"/>
        <v>84890.65</v>
      </c>
      <c r="AS127" s="6">
        <f t="shared" si="700"/>
        <v>108959.72</v>
      </c>
      <c r="AT127" s="18">
        <f t="shared" ref="AT127:AT143" si="723">IF(AR127&lt;=0," ",IF(AQ127&lt;=0," ",IF(AR127/AQ127*100&gt;200,"СВ.200",AR127/AQ127)))</f>
        <v>0.35195128524046432</v>
      </c>
      <c r="AU127" s="18">
        <f t="shared" si="379"/>
        <v>0.77910121281515765</v>
      </c>
      <c r="AV127" s="23"/>
      <c r="AW127" s="23"/>
      <c r="AX127" s="23"/>
      <c r="AY127" s="18" t="str">
        <f t="shared" ref="AY127:AY143" si="724">IF(AW127&lt;=0," ",IF(AV127&lt;=0," ",IF(AW127/AV127*100&gt;200,"СВ.200",AW127/AV127)))</f>
        <v xml:space="preserve"> </v>
      </c>
      <c r="AZ127" s="18" t="str">
        <f t="shared" si="381"/>
        <v xml:space="preserve"> </v>
      </c>
      <c r="BA127" s="23"/>
      <c r="BB127" s="23"/>
      <c r="BC127" s="23"/>
      <c r="BD127" s="18" t="str">
        <f t="shared" si="706"/>
        <v xml:space="preserve"> </v>
      </c>
      <c r="BE127" s="18" t="str">
        <f t="shared" si="707"/>
        <v xml:space="preserve"> </v>
      </c>
      <c r="BF127" s="23">
        <v>141200</v>
      </c>
      <c r="BG127" s="23">
        <v>58050</v>
      </c>
      <c r="BH127" s="23">
        <v>69825</v>
      </c>
      <c r="BI127" s="18">
        <f t="shared" si="708"/>
        <v>0.41111898016997167</v>
      </c>
      <c r="BJ127" s="18">
        <f t="shared" si="709"/>
        <v>0.83136412459720732</v>
      </c>
      <c r="BK127" s="23"/>
      <c r="BL127" s="23"/>
      <c r="BM127" s="23"/>
      <c r="BN127" s="18" t="str">
        <f t="shared" si="666"/>
        <v xml:space="preserve"> </v>
      </c>
      <c r="BO127" s="18" t="str">
        <f t="shared" si="387"/>
        <v xml:space="preserve"> </v>
      </c>
      <c r="BP127" s="23"/>
      <c r="BQ127" s="23"/>
      <c r="BR127" s="23"/>
      <c r="BS127" s="18" t="str">
        <f t="shared" si="710"/>
        <v xml:space="preserve"> </v>
      </c>
      <c r="BT127" s="18" t="str">
        <f t="shared" si="711"/>
        <v xml:space="preserve"> </v>
      </c>
      <c r="BU127" s="23">
        <v>100000</v>
      </c>
      <c r="BV127" s="23">
        <v>26840.65</v>
      </c>
      <c r="BW127" s="23">
        <v>39134.720000000001</v>
      </c>
      <c r="BX127" s="18">
        <f t="shared" si="713"/>
        <v>0.26840649999999999</v>
      </c>
      <c r="BY127" s="18">
        <f t="shared" si="714"/>
        <v>0.68585261374043305</v>
      </c>
      <c r="BZ127" s="23"/>
      <c r="CA127" s="23"/>
      <c r="CB127" s="23"/>
      <c r="CC127" s="18" t="str">
        <f t="shared" si="634"/>
        <v xml:space="preserve"> </v>
      </c>
      <c r="CD127" s="18" t="str">
        <f t="shared" si="392"/>
        <v xml:space="preserve"> </v>
      </c>
      <c r="CE127" s="17"/>
      <c r="CF127" s="17"/>
      <c r="CG127" s="17"/>
      <c r="CH127" s="18" t="str">
        <f t="shared" si="395"/>
        <v xml:space="preserve"> </v>
      </c>
      <c r="CI127" s="18" t="str">
        <f t="shared" si="416"/>
        <v xml:space="preserve"> </v>
      </c>
      <c r="CJ127" s="23"/>
      <c r="CK127" s="23"/>
      <c r="CL127" s="23"/>
      <c r="CM127" s="18" t="str">
        <f t="shared" si="396"/>
        <v xml:space="preserve"> </v>
      </c>
      <c r="CN127" s="18" t="str">
        <f t="shared" si="417"/>
        <v xml:space="preserve"> </v>
      </c>
      <c r="CO127" s="23"/>
      <c r="CP127" s="23"/>
      <c r="CQ127" s="23"/>
      <c r="CR127" s="18" t="str">
        <f t="shared" si="397"/>
        <v xml:space="preserve"> </v>
      </c>
      <c r="CS127" s="18" t="str">
        <f t="shared" si="398"/>
        <v xml:space="preserve"> </v>
      </c>
      <c r="CT127" s="23"/>
      <c r="CU127" s="23"/>
      <c r="CV127" s="23"/>
      <c r="CW127" s="18" t="str">
        <f t="shared" si="418"/>
        <v xml:space="preserve"> </v>
      </c>
      <c r="CX127" s="18" t="str">
        <f t="shared" si="419"/>
        <v xml:space="preserve"> </v>
      </c>
      <c r="CY127" s="23"/>
      <c r="CZ127" s="23"/>
      <c r="DA127" s="23"/>
      <c r="DB127" s="18" t="str">
        <f t="shared" ref="DB127:DB143" si="725">IF(CZ127&lt;=0," ",IF(CY127&lt;=0," ",IF(CZ127/CY127*100&gt;200,"СВ.200",CZ127/CY127)))</f>
        <v xml:space="preserve"> </v>
      </c>
      <c r="DC127" s="18" t="str">
        <f t="shared" si="400"/>
        <v xml:space="preserve"> </v>
      </c>
      <c r="DD127" s="23"/>
      <c r="DE127" s="23"/>
      <c r="DF127" s="23"/>
      <c r="DG127" s="18" t="str">
        <f t="shared" ref="DG127:DG143" si="726">IF(DE127&lt;=0," ",IF(DD127&lt;=0," ",IF(DE127/DD127*100&gt;200,"СВ.200",DE127/DD127)))</f>
        <v xml:space="preserve"> </v>
      </c>
      <c r="DH127" s="18" t="str">
        <f t="shared" si="402"/>
        <v xml:space="preserve"> </v>
      </c>
      <c r="DI127" s="23"/>
      <c r="DJ127" s="23"/>
      <c r="DK127" s="18" t="str">
        <f t="shared" si="692"/>
        <v xml:space="preserve"> </v>
      </c>
      <c r="DL127" s="23"/>
      <c r="DM127" s="23"/>
      <c r="DN127" s="23"/>
      <c r="DO127" s="18" t="str">
        <f t="shared" ref="DO127:DO143" si="727">IF(DM127&lt;=0," ",IF(DL127&lt;=0," ",IF(DM127/DL127*100&gt;200,"СВ.200",DM127/DL127)))</f>
        <v xml:space="preserve"> </v>
      </c>
      <c r="DP127" s="18" t="str">
        <f t="shared" si="693"/>
        <v xml:space="preserve"> </v>
      </c>
      <c r="DQ127" s="23"/>
      <c r="DR127" s="23"/>
      <c r="DS127" s="23"/>
      <c r="DT127" s="18" t="str">
        <f t="shared" si="531"/>
        <v xml:space="preserve"> </v>
      </c>
      <c r="DU127" s="18" t="str">
        <f t="shared" si="694"/>
        <v xml:space="preserve"> </v>
      </c>
    </row>
    <row r="128" spans="1:125" s="39" customFormat="1" ht="15.75" customHeight="1" outlineLevel="1" x14ac:dyDescent="0.25">
      <c r="A128" s="11">
        <f t="shared" si="712"/>
        <v>104</v>
      </c>
      <c r="B128" s="5" t="s">
        <v>92</v>
      </c>
      <c r="C128" s="17">
        <f t="shared" si="695"/>
        <v>5685643.75</v>
      </c>
      <c r="D128" s="17">
        <f t="shared" si="696"/>
        <v>1283602.7400000002</v>
      </c>
      <c r="E128" s="17">
        <f t="shared" si="696"/>
        <v>1842648.6500000001</v>
      </c>
      <c r="F128" s="18">
        <f t="shared" si="617"/>
        <v>0.22576207663380249</v>
      </c>
      <c r="G128" s="18">
        <f t="shared" ref="G128:G145" si="728">IF(E128=0," ",IF(D128/E128*100&gt;200,"св.200",D128/E128))</f>
        <v>0.69660742974522039</v>
      </c>
      <c r="H128" s="10">
        <f t="shared" si="697"/>
        <v>4670000</v>
      </c>
      <c r="I128" s="14">
        <f t="shared" si="697"/>
        <v>961219.81</v>
      </c>
      <c r="J128" s="10">
        <f t="shared" si="697"/>
        <v>1772042.61</v>
      </c>
      <c r="K128" s="18">
        <f t="shared" si="715"/>
        <v>0.20582865310492507</v>
      </c>
      <c r="L128" s="18">
        <f t="shared" ref="L128:L143" si="729">IF(J128=0," ",IF(I128/J128*100&gt;200,"св.200",I128/J128))</f>
        <v>0.54243605914194126</v>
      </c>
      <c r="M128" s="23">
        <v>1017000</v>
      </c>
      <c r="N128" s="23">
        <v>488574.45</v>
      </c>
      <c r="O128" s="23">
        <v>487197.78</v>
      </c>
      <c r="P128" s="18">
        <f t="shared" si="716"/>
        <v>0.48040752212389382</v>
      </c>
      <c r="Q128" s="18">
        <f t="shared" ref="Q128:Q143" si="730">IF(O128=0," ",IF(N128/O128*100&gt;200,"св.200",N128/O128))</f>
        <v>1.0028256902155834</v>
      </c>
      <c r="R128" s="23"/>
      <c r="S128" s="23"/>
      <c r="T128" s="23"/>
      <c r="U128" s="18" t="str">
        <f t="shared" si="717"/>
        <v xml:space="preserve"> </v>
      </c>
      <c r="V128" s="18" t="str">
        <f t="shared" si="705"/>
        <v xml:space="preserve"> </v>
      </c>
      <c r="W128" s="23">
        <v>75000</v>
      </c>
      <c r="X128" s="23">
        <v>7733.61</v>
      </c>
      <c r="Y128" s="23">
        <v>9830.5400000000009</v>
      </c>
      <c r="Z128" s="18">
        <f t="shared" ref="Z128:Z143" si="731">IF(X128&lt;=0," ",IF(W128&lt;=0," ",IF(X128/W128*100&gt;200,"СВ.200",X128/W128)))</f>
        <v>0.10311479999999999</v>
      </c>
      <c r="AA128" s="18">
        <f>IF(X128=0," ",IF(X128/Y128*100&gt;200,"св.200",X128/Y128))</f>
        <v>0.78669228750404341</v>
      </c>
      <c r="AB128" s="23">
        <v>650000</v>
      </c>
      <c r="AC128" s="23">
        <v>21614.23</v>
      </c>
      <c r="AD128" s="23">
        <v>96945.73</v>
      </c>
      <c r="AE128" s="18">
        <f t="shared" si="720"/>
        <v>3.3252661538461535E-2</v>
      </c>
      <c r="AF128" s="18">
        <f t="shared" ref="AF128:AF143" si="732">IF(AD128=0," ",IF(AC128/AD128*100&gt;200,"св.200",AC128/AD128))</f>
        <v>0.22295185151527561</v>
      </c>
      <c r="AG128" s="23">
        <v>2900000</v>
      </c>
      <c r="AH128" s="23">
        <v>440897.52</v>
      </c>
      <c r="AI128" s="23">
        <v>1169668.56</v>
      </c>
      <c r="AJ128" s="18">
        <f t="shared" ref="AJ128:AJ143" si="733">IF(AH128&lt;=0," ",IF(AG128&lt;=0," ",IF(AH128/AG128*100&gt;200,"СВ.200",AH128/AG128)))</f>
        <v>0.15203362758620689</v>
      </c>
      <c r="AK128" s="18">
        <f t="shared" ref="AK128:AK143" si="734">IF(AI128=0," ",IF(AH128/AI128*100&gt;200,"св.200",AH128/AI128))</f>
        <v>0.37694226815842602</v>
      </c>
      <c r="AL128" s="23">
        <v>28000</v>
      </c>
      <c r="AM128" s="23">
        <v>2400</v>
      </c>
      <c r="AN128" s="23">
        <v>8400</v>
      </c>
      <c r="AO128" s="18">
        <f t="shared" si="683"/>
        <v>8.5714285714285715E-2</v>
      </c>
      <c r="AP128" s="18">
        <f t="shared" ref="AP128:AP143" si="735">IF(AN128=0," ",IF(AM128/AN128*100&gt;200,"св.200",AM128/AN128))</f>
        <v>0.2857142857142857</v>
      </c>
      <c r="AQ128" s="6">
        <f t="shared" si="698"/>
        <v>1015643.75</v>
      </c>
      <c r="AR128" s="6">
        <f t="shared" si="699"/>
        <v>322382.93000000005</v>
      </c>
      <c r="AS128" s="6">
        <f t="shared" si="700"/>
        <v>70606.040000000008</v>
      </c>
      <c r="AT128" s="18">
        <f t="shared" si="723"/>
        <v>0.31741733260309046</v>
      </c>
      <c r="AU128" s="18" t="str">
        <f t="shared" ref="AU128:AU143" si="736">IF(AS128=0," ",IF(AR128/AS128*100&gt;200,"св.200",AR128/AS128))</f>
        <v>св.200</v>
      </c>
      <c r="AV128" s="23"/>
      <c r="AW128" s="23"/>
      <c r="AX128" s="23"/>
      <c r="AY128" s="18" t="str">
        <f t="shared" si="724"/>
        <v xml:space="preserve"> </v>
      </c>
      <c r="AZ128" s="18" t="str">
        <f t="shared" ref="AZ128:AZ143" si="737">IF(AX128=0," ",IF(AW128/AX128*100&gt;200,"св.200",AW128/AX128))</f>
        <v xml:space="preserve"> </v>
      </c>
      <c r="BA128" s="23">
        <v>248720</v>
      </c>
      <c r="BB128" s="23">
        <v>160137.64000000001</v>
      </c>
      <c r="BC128" s="23">
        <v>36294.04</v>
      </c>
      <c r="BD128" s="18">
        <f t="shared" si="706"/>
        <v>0.64384705693148925</v>
      </c>
      <c r="BE128" s="18" t="str">
        <f t="shared" si="707"/>
        <v>св.200</v>
      </c>
      <c r="BF128" s="23"/>
      <c r="BG128" s="23"/>
      <c r="BH128" s="23"/>
      <c r="BI128" s="18" t="str">
        <f t="shared" si="708"/>
        <v xml:space="preserve"> </v>
      </c>
      <c r="BJ128" s="18" t="str">
        <f t="shared" si="709"/>
        <v xml:space="preserve"> </v>
      </c>
      <c r="BK128" s="23"/>
      <c r="BL128" s="23"/>
      <c r="BM128" s="23"/>
      <c r="BN128" s="18" t="str">
        <f t="shared" si="666"/>
        <v xml:space="preserve"> </v>
      </c>
      <c r="BO128" s="18" t="str">
        <f t="shared" ref="BO128:BO143" si="738">IF(BM128=0," ",IF(BL128/BM128*100&gt;200,"св.200",BL128/BM128))</f>
        <v xml:space="preserve"> </v>
      </c>
      <c r="BP128" s="23">
        <v>114000</v>
      </c>
      <c r="BQ128" s="23">
        <v>25500</v>
      </c>
      <c r="BR128" s="23">
        <v>29400</v>
      </c>
      <c r="BS128" s="18">
        <f t="shared" si="710"/>
        <v>0.22368421052631579</v>
      </c>
      <c r="BT128" s="18">
        <f t="shared" si="711"/>
        <v>0.86734693877551017</v>
      </c>
      <c r="BU128" s="23"/>
      <c r="BV128" s="23"/>
      <c r="BW128" s="23"/>
      <c r="BX128" s="18" t="str">
        <f t="shared" si="713"/>
        <v xml:space="preserve"> </v>
      </c>
      <c r="BY128" s="18" t="str">
        <f t="shared" si="714"/>
        <v xml:space="preserve"> </v>
      </c>
      <c r="BZ128" s="23">
        <v>280000</v>
      </c>
      <c r="CA128" s="23"/>
      <c r="CB128" s="23"/>
      <c r="CC128" s="18" t="str">
        <f t="shared" si="634"/>
        <v xml:space="preserve"> </v>
      </c>
      <c r="CD128" s="18" t="str">
        <f t="shared" ref="CD128:CD143" si="739">IF(CB128=0," ",IF(CA128/CB128*100&gt;200,"св.200",CA128/CB128))</f>
        <v xml:space="preserve"> </v>
      </c>
      <c r="CE128" s="17">
        <f t="shared" si="703"/>
        <v>372923.75</v>
      </c>
      <c r="CF128" s="17">
        <f t="shared" si="704"/>
        <v>136745.29</v>
      </c>
      <c r="CG128" s="17"/>
      <c r="CH128" s="18">
        <f t="shared" ref="CH128:CH143" si="740">IF(CF128&lt;=0," ",IF(CE128&lt;=0," ",IF(CF128/CE128*100&gt;200,"СВ.200",CF128/CE128)))</f>
        <v>0.36668431549344876</v>
      </c>
      <c r="CI128" s="18" t="str">
        <f t="shared" ref="CI128:CI143" si="741">IF(CG128=0," ",IF(CF128/CG128*100&gt;200,"св.200",CF128/CG128))</f>
        <v xml:space="preserve"> </v>
      </c>
      <c r="CJ128" s="23"/>
      <c r="CK128" s="23"/>
      <c r="CL128" s="23"/>
      <c r="CM128" s="18" t="str">
        <f t="shared" ref="CM128:CM143" si="742">IF(CK128&lt;=0," ",IF(CJ128&lt;=0," ",IF(CK128/CJ128*100&gt;200,"СВ.200",CK128/CJ128)))</f>
        <v xml:space="preserve"> </v>
      </c>
      <c r="CN128" s="18" t="str">
        <f t="shared" ref="CN128:CN143" si="743">IF(CL128=0," ",IF(CK128/CL128*100&gt;200,"св.200",CK128/CL128))</f>
        <v xml:space="preserve"> </v>
      </c>
      <c r="CO128" s="23">
        <v>372923.75</v>
      </c>
      <c r="CP128" s="23">
        <v>136745.29</v>
      </c>
      <c r="CQ128" s="23"/>
      <c r="CR128" s="18">
        <f t="shared" ref="CR128:CR143" si="744">IF(CP128&lt;=0," ",IF(CO128&lt;=0," ",IF(CP128/CO128*100&gt;200,"СВ.200",CP128/CO128)))</f>
        <v>0.36668431549344876</v>
      </c>
      <c r="CS128" s="18" t="str">
        <f t="shared" ref="CS128:CS143" si="745">IF(CQ128=0," ",IF(CP128/CQ128*100&gt;200,"св.200",CP128/CQ128))</f>
        <v xml:space="preserve"> </v>
      </c>
      <c r="CT128" s="23"/>
      <c r="CU128" s="23"/>
      <c r="CV128" s="23"/>
      <c r="CW128" s="18" t="str">
        <f t="shared" si="418"/>
        <v xml:space="preserve"> </v>
      </c>
      <c r="CX128" s="18" t="str">
        <f t="shared" si="419"/>
        <v xml:space="preserve"> </v>
      </c>
      <c r="CY128" s="23"/>
      <c r="CZ128" s="23"/>
      <c r="DA128" s="23"/>
      <c r="DB128" s="18" t="str">
        <f t="shared" si="725"/>
        <v xml:space="preserve"> </v>
      </c>
      <c r="DC128" s="18" t="str">
        <f t="shared" ref="DC128:DC143" si="746">IF(DA128=0," ",IF(CZ128/DA128*100&gt;200,"св.200",CZ128/DA128))</f>
        <v xml:space="preserve"> </v>
      </c>
      <c r="DD128" s="23"/>
      <c r="DE128" s="23"/>
      <c r="DF128" s="23"/>
      <c r="DG128" s="18" t="str">
        <f>IF(DE128&lt;=0," ",IF(DF128&lt;=0," ",IF(DE128/DF128*100&gt;200,"СВ.200",DE128/DF128)))</f>
        <v xml:space="preserve"> </v>
      </c>
      <c r="DH128" s="18" t="str">
        <f t="shared" si="402"/>
        <v xml:space="preserve"> </v>
      </c>
      <c r="DI128" s="23"/>
      <c r="DJ128" s="23">
        <v>4912</v>
      </c>
      <c r="DK128" s="18" t="str">
        <f t="shared" si="692"/>
        <v xml:space="preserve"> </v>
      </c>
      <c r="DL128" s="23"/>
      <c r="DM128" s="23"/>
      <c r="DN128" s="23"/>
      <c r="DO128" s="18" t="str">
        <f t="shared" si="727"/>
        <v xml:space="preserve"> </v>
      </c>
      <c r="DP128" s="18" t="str">
        <f t="shared" si="693"/>
        <v xml:space="preserve"> </v>
      </c>
      <c r="DQ128" s="23"/>
      <c r="DR128" s="23"/>
      <c r="DS128" s="23"/>
      <c r="DT128" s="18" t="str">
        <f t="shared" si="531"/>
        <v xml:space="preserve"> </v>
      </c>
      <c r="DU128" s="18" t="str">
        <f t="shared" si="694"/>
        <v xml:space="preserve"> </v>
      </c>
    </row>
    <row r="129" spans="1:125" s="39" customFormat="1" ht="17.25" customHeight="1" outlineLevel="1" x14ac:dyDescent="0.25">
      <c r="A129" s="11">
        <f t="shared" si="712"/>
        <v>105</v>
      </c>
      <c r="B129" s="5" t="s">
        <v>36</v>
      </c>
      <c r="C129" s="17">
        <f t="shared" si="695"/>
        <v>1150179.71</v>
      </c>
      <c r="D129" s="17">
        <f t="shared" si="696"/>
        <v>390812.49</v>
      </c>
      <c r="E129" s="17">
        <f t="shared" si="696"/>
        <v>570422.41999999993</v>
      </c>
      <c r="F129" s="18">
        <f t="shared" si="617"/>
        <v>0.33978384995158711</v>
      </c>
      <c r="G129" s="18">
        <f t="shared" si="728"/>
        <v>0.68512820726787005</v>
      </c>
      <c r="H129" s="10">
        <f t="shared" si="697"/>
        <v>1095500</v>
      </c>
      <c r="I129" s="14">
        <f t="shared" si="697"/>
        <v>368063.83</v>
      </c>
      <c r="J129" s="10">
        <f t="shared" si="697"/>
        <v>570422.41999999993</v>
      </c>
      <c r="K129" s="18">
        <f t="shared" si="715"/>
        <v>0.33597793701506162</v>
      </c>
      <c r="L129" s="18">
        <f t="shared" si="729"/>
        <v>0.64524783229943883</v>
      </c>
      <c r="M129" s="23">
        <v>245000</v>
      </c>
      <c r="N129" s="23">
        <v>134342.69</v>
      </c>
      <c r="O129" s="23">
        <v>111258.19</v>
      </c>
      <c r="P129" s="18">
        <f t="shared" si="716"/>
        <v>0.54833751020408161</v>
      </c>
      <c r="Q129" s="18">
        <f t="shared" si="730"/>
        <v>1.2074858489069433</v>
      </c>
      <c r="R129" s="23"/>
      <c r="S129" s="23"/>
      <c r="T129" s="23"/>
      <c r="U129" s="18" t="str">
        <f t="shared" si="717"/>
        <v xml:space="preserve"> </v>
      </c>
      <c r="V129" s="18" t="str">
        <f t="shared" si="705"/>
        <v xml:space="preserve"> </v>
      </c>
      <c r="W129" s="23">
        <v>400000</v>
      </c>
      <c r="X129" s="23">
        <v>118286.7</v>
      </c>
      <c r="Y129" s="23">
        <v>286449.06</v>
      </c>
      <c r="Z129" s="18">
        <f t="shared" si="731"/>
        <v>0.29571674999999997</v>
      </c>
      <c r="AA129" s="18">
        <f t="shared" ref="AA129:AA143" si="747">IF(Y129=0," ",IF(X129/Y129*100&gt;200,"св.200",X129/Y129))</f>
        <v>0.41294148425552524</v>
      </c>
      <c r="AB129" s="23">
        <v>28000</v>
      </c>
      <c r="AC129" s="23">
        <v>2688.31</v>
      </c>
      <c r="AD129" s="23">
        <v>6187.5</v>
      </c>
      <c r="AE129" s="18">
        <f t="shared" si="720"/>
        <v>9.6011071428571432E-2</v>
      </c>
      <c r="AF129" s="18">
        <f t="shared" si="732"/>
        <v>0.43447434343434344</v>
      </c>
      <c r="AG129" s="23">
        <v>422000</v>
      </c>
      <c r="AH129" s="23">
        <v>112646.13</v>
      </c>
      <c r="AI129" s="23">
        <v>165927.67000000001</v>
      </c>
      <c r="AJ129" s="18">
        <f t="shared" si="733"/>
        <v>0.26693395734597158</v>
      </c>
      <c r="AK129" s="18">
        <f t="shared" si="734"/>
        <v>0.67888695116372089</v>
      </c>
      <c r="AL129" s="23">
        <v>500</v>
      </c>
      <c r="AM129" s="23">
        <v>100</v>
      </c>
      <c r="AN129" s="23">
        <v>600</v>
      </c>
      <c r="AO129" s="18">
        <f t="shared" si="683"/>
        <v>0.2</v>
      </c>
      <c r="AP129" s="18">
        <f t="shared" si="735"/>
        <v>0.16666666666666666</v>
      </c>
      <c r="AQ129" s="6">
        <f t="shared" si="698"/>
        <v>54679.710000000006</v>
      </c>
      <c r="AR129" s="6">
        <f t="shared" si="699"/>
        <v>22748.66</v>
      </c>
      <c r="AS129" s="6">
        <f t="shared" si="700"/>
        <v>0</v>
      </c>
      <c r="AT129" s="18">
        <f t="shared" si="723"/>
        <v>0.41603475951134339</v>
      </c>
      <c r="AU129" s="18" t="str">
        <f t="shared" si="736"/>
        <v xml:space="preserve"> </v>
      </c>
      <c r="AV129" s="23"/>
      <c r="AW129" s="23"/>
      <c r="AX129" s="23"/>
      <c r="AY129" s="18" t="str">
        <f t="shared" si="724"/>
        <v xml:space="preserve"> </v>
      </c>
      <c r="AZ129" s="18" t="str">
        <f t="shared" si="737"/>
        <v xml:space="preserve"> </v>
      </c>
      <c r="BA129" s="23">
        <v>2531.0500000000002</v>
      </c>
      <c r="BB129" s="23"/>
      <c r="BC129" s="23"/>
      <c r="BD129" s="18" t="str">
        <f t="shared" si="706"/>
        <v xml:space="preserve"> </v>
      </c>
      <c r="BE129" s="18" t="str">
        <f t="shared" si="707"/>
        <v xml:space="preserve"> </v>
      </c>
      <c r="BF129" s="23"/>
      <c r="BG129" s="23"/>
      <c r="BH129" s="23"/>
      <c r="BI129" s="18" t="str">
        <f t="shared" si="708"/>
        <v xml:space="preserve"> </v>
      </c>
      <c r="BJ129" s="18" t="str">
        <f t="shared" si="709"/>
        <v xml:space="preserve"> </v>
      </c>
      <c r="BK129" s="23"/>
      <c r="BL129" s="23"/>
      <c r="BM129" s="23"/>
      <c r="BN129" s="18" t="str">
        <f t="shared" si="666"/>
        <v xml:space="preserve"> </v>
      </c>
      <c r="BO129" s="18" t="str">
        <f t="shared" si="738"/>
        <v xml:space="preserve"> </v>
      </c>
      <c r="BP129" s="23">
        <v>50400</v>
      </c>
      <c r="BQ129" s="23">
        <v>21000</v>
      </c>
      <c r="BR129" s="23"/>
      <c r="BS129" s="18">
        <f t="shared" si="710"/>
        <v>0.41666666666666669</v>
      </c>
      <c r="BT129" s="18" t="str">
        <f t="shared" si="711"/>
        <v xml:space="preserve"> </v>
      </c>
      <c r="BU129" s="23">
        <v>1748.66</v>
      </c>
      <c r="BV129" s="23">
        <v>1748.66</v>
      </c>
      <c r="BW129" s="23"/>
      <c r="BX129" s="18">
        <f t="shared" si="713"/>
        <v>1</v>
      </c>
      <c r="BY129" s="18" t="str">
        <f t="shared" si="714"/>
        <v xml:space="preserve"> </v>
      </c>
      <c r="BZ129" s="23"/>
      <c r="CA129" s="23"/>
      <c r="CB129" s="23"/>
      <c r="CC129" s="18" t="str">
        <f t="shared" si="634"/>
        <v xml:space="preserve"> </v>
      </c>
      <c r="CD129" s="18" t="str">
        <f t="shared" si="739"/>
        <v xml:space="preserve"> </v>
      </c>
      <c r="CE129" s="17"/>
      <c r="CF129" s="17"/>
      <c r="CG129" s="17"/>
      <c r="CH129" s="18" t="str">
        <f t="shared" si="740"/>
        <v xml:space="preserve"> </v>
      </c>
      <c r="CI129" s="18" t="str">
        <f t="shared" si="741"/>
        <v xml:space="preserve"> </v>
      </c>
      <c r="CJ129" s="23"/>
      <c r="CK129" s="23"/>
      <c r="CL129" s="23"/>
      <c r="CM129" s="18" t="str">
        <f t="shared" si="742"/>
        <v xml:space="preserve"> </v>
      </c>
      <c r="CN129" s="18" t="str">
        <f t="shared" si="743"/>
        <v xml:space="preserve"> </v>
      </c>
      <c r="CO129" s="23"/>
      <c r="CP129" s="23"/>
      <c r="CQ129" s="23"/>
      <c r="CR129" s="18" t="str">
        <f t="shared" si="744"/>
        <v xml:space="preserve"> </v>
      </c>
      <c r="CS129" s="18" t="str">
        <f t="shared" si="745"/>
        <v xml:space="preserve"> </v>
      </c>
      <c r="CT129" s="23"/>
      <c r="CU129" s="23"/>
      <c r="CV129" s="23"/>
      <c r="CW129" s="18" t="str">
        <f t="shared" si="418"/>
        <v xml:space="preserve"> </v>
      </c>
      <c r="CX129" s="18" t="str">
        <f t="shared" si="419"/>
        <v xml:space="preserve"> </v>
      </c>
      <c r="CY129" s="23"/>
      <c r="CZ129" s="23"/>
      <c r="DA129" s="23"/>
      <c r="DB129" s="18" t="str">
        <f t="shared" si="725"/>
        <v xml:space="preserve"> </v>
      </c>
      <c r="DC129" s="18" t="str">
        <f t="shared" si="746"/>
        <v xml:space="preserve"> </v>
      </c>
      <c r="DD129" s="23"/>
      <c r="DE129" s="23"/>
      <c r="DF129" s="23"/>
      <c r="DG129" s="18" t="str">
        <f t="shared" si="726"/>
        <v xml:space="preserve"> </v>
      </c>
      <c r="DH129" s="18" t="str">
        <f>IF(DE129=0," ",IF(DE129/DF129*100&gt;200,"св.200",DE129/DF129))</f>
        <v xml:space="preserve"> </v>
      </c>
      <c r="DI129" s="23"/>
      <c r="DJ129" s="23"/>
      <c r="DK129" s="18" t="str">
        <f t="shared" si="692"/>
        <v xml:space="preserve"> </v>
      </c>
      <c r="DL129" s="23"/>
      <c r="DM129" s="23"/>
      <c r="DN129" s="23"/>
      <c r="DO129" s="18" t="str">
        <f t="shared" si="727"/>
        <v xml:space="preserve"> </v>
      </c>
      <c r="DP129" s="18" t="str">
        <f t="shared" si="693"/>
        <v xml:space="preserve"> </v>
      </c>
      <c r="DQ129" s="23"/>
      <c r="DR129" s="23"/>
      <c r="DS129" s="23"/>
      <c r="DT129" s="18" t="str">
        <f t="shared" si="531"/>
        <v xml:space="preserve"> </v>
      </c>
      <c r="DU129" s="18" t="str">
        <f t="shared" si="694"/>
        <v xml:space="preserve"> </v>
      </c>
    </row>
    <row r="130" spans="1:125" s="39" customFormat="1" ht="15.75" customHeight="1" outlineLevel="1" x14ac:dyDescent="0.25">
      <c r="A130" s="11">
        <f t="shared" si="712"/>
        <v>106</v>
      </c>
      <c r="B130" s="5" t="s">
        <v>84</v>
      </c>
      <c r="C130" s="17">
        <f t="shared" si="695"/>
        <v>1749828.46</v>
      </c>
      <c r="D130" s="17">
        <f t="shared" si="696"/>
        <v>574623.86</v>
      </c>
      <c r="E130" s="17">
        <f t="shared" si="696"/>
        <v>578669.29</v>
      </c>
      <c r="F130" s="18">
        <f t="shared" si="617"/>
        <v>0.32838868102533891</v>
      </c>
      <c r="G130" s="18">
        <f t="shared" si="728"/>
        <v>0.99300908123187248</v>
      </c>
      <c r="H130" s="10">
        <f t="shared" si="697"/>
        <v>1549000</v>
      </c>
      <c r="I130" s="14">
        <f t="shared" si="697"/>
        <v>510639.66</v>
      </c>
      <c r="J130" s="10">
        <f t="shared" si="697"/>
        <v>523299.2</v>
      </c>
      <c r="K130" s="18">
        <f t="shared" si="715"/>
        <v>0.32965762427372497</v>
      </c>
      <c r="L130" s="18">
        <f t="shared" si="729"/>
        <v>0.97580821831946229</v>
      </c>
      <c r="M130" s="23">
        <v>555000</v>
      </c>
      <c r="N130" s="23">
        <v>278401.77</v>
      </c>
      <c r="O130" s="23">
        <v>265704.38</v>
      </c>
      <c r="P130" s="18">
        <f t="shared" si="716"/>
        <v>0.50162481081081089</v>
      </c>
      <c r="Q130" s="18">
        <f t="shared" si="730"/>
        <v>1.0477876578474168</v>
      </c>
      <c r="R130" s="23"/>
      <c r="S130" s="23"/>
      <c r="T130" s="23"/>
      <c r="U130" s="18" t="str">
        <f t="shared" si="717"/>
        <v xml:space="preserve"> </v>
      </c>
      <c r="V130" s="18" t="str">
        <f t="shared" si="705"/>
        <v xml:space="preserve"> </v>
      </c>
      <c r="W130" s="23"/>
      <c r="X130" s="23"/>
      <c r="Y130" s="23"/>
      <c r="Z130" s="18" t="str">
        <f t="shared" si="731"/>
        <v xml:space="preserve"> </v>
      </c>
      <c r="AA130" s="18" t="str">
        <f t="shared" si="747"/>
        <v xml:space="preserve"> </v>
      </c>
      <c r="AB130" s="23">
        <v>195000</v>
      </c>
      <c r="AC130" s="23">
        <v>48040.55</v>
      </c>
      <c r="AD130" s="23">
        <v>55775.75</v>
      </c>
      <c r="AE130" s="18">
        <f t="shared" si="720"/>
        <v>0.24636179487179488</v>
      </c>
      <c r="AF130" s="18">
        <f t="shared" si="732"/>
        <v>0.8613160737417247</v>
      </c>
      <c r="AG130" s="23">
        <v>793000</v>
      </c>
      <c r="AH130" s="23">
        <v>180652.34</v>
      </c>
      <c r="AI130" s="23">
        <v>200269.07</v>
      </c>
      <c r="AJ130" s="18">
        <f t="shared" si="733"/>
        <v>0.22780875157629255</v>
      </c>
      <c r="AK130" s="18">
        <f t="shared" si="734"/>
        <v>0.90204812954891134</v>
      </c>
      <c r="AL130" s="23">
        <v>6000</v>
      </c>
      <c r="AM130" s="23">
        <v>3545</v>
      </c>
      <c r="AN130" s="23">
        <v>1550</v>
      </c>
      <c r="AO130" s="18">
        <f t="shared" si="683"/>
        <v>0.59083333333333332</v>
      </c>
      <c r="AP130" s="18" t="str">
        <f t="shared" si="735"/>
        <v>св.200</v>
      </c>
      <c r="AQ130" s="6">
        <f t="shared" si="698"/>
        <v>200828.46</v>
      </c>
      <c r="AR130" s="6">
        <f t="shared" si="699"/>
        <v>63984.2</v>
      </c>
      <c r="AS130" s="6">
        <f t="shared" si="700"/>
        <v>55370.09</v>
      </c>
      <c r="AT130" s="18">
        <f t="shared" si="723"/>
        <v>0.31860125800894951</v>
      </c>
      <c r="AU130" s="18">
        <f t="shared" si="736"/>
        <v>1.1555733429365926</v>
      </c>
      <c r="AV130" s="23"/>
      <c r="AW130" s="23"/>
      <c r="AX130" s="23"/>
      <c r="AY130" s="18" t="str">
        <f t="shared" si="724"/>
        <v xml:space="preserve"> </v>
      </c>
      <c r="AZ130" s="18" t="str">
        <f t="shared" si="737"/>
        <v xml:space="preserve"> </v>
      </c>
      <c r="BA130" s="23">
        <v>76757</v>
      </c>
      <c r="BB130" s="23"/>
      <c r="BC130" s="23"/>
      <c r="BD130" s="18" t="str">
        <f t="shared" si="706"/>
        <v xml:space="preserve"> </v>
      </c>
      <c r="BE130" s="18" t="str">
        <f t="shared" si="707"/>
        <v xml:space="preserve"> </v>
      </c>
      <c r="BF130" s="23">
        <v>106174</v>
      </c>
      <c r="BG130" s="23">
        <v>53086.74</v>
      </c>
      <c r="BH130" s="23">
        <v>53086.74</v>
      </c>
      <c r="BI130" s="18">
        <f t="shared" si="708"/>
        <v>0.49999755118955674</v>
      </c>
      <c r="BJ130" s="18">
        <f t="shared" si="709"/>
        <v>1</v>
      </c>
      <c r="BK130" s="23"/>
      <c r="BL130" s="23"/>
      <c r="BM130" s="23"/>
      <c r="BN130" s="18" t="str">
        <f t="shared" si="666"/>
        <v xml:space="preserve"> </v>
      </c>
      <c r="BO130" s="18" t="str">
        <f t="shared" si="738"/>
        <v xml:space="preserve"> </v>
      </c>
      <c r="BP130" s="23"/>
      <c r="BQ130" s="23"/>
      <c r="BR130" s="23"/>
      <c r="BS130" s="18" t="str">
        <f t="shared" si="710"/>
        <v xml:space="preserve"> </v>
      </c>
      <c r="BT130" s="18" t="str">
        <f t="shared" si="711"/>
        <v xml:space="preserve"> </v>
      </c>
      <c r="BU130" s="23">
        <v>7000</v>
      </c>
      <c r="BV130" s="23"/>
      <c r="BW130" s="23">
        <v>2283.35</v>
      </c>
      <c r="BX130" s="18" t="str">
        <f t="shared" si="713"/>
        <v xml:space="preserve"> </v>
      </c>
      <c r="BY130" s="18">
        <f t="shared" si="714"/>
        <v>0</v>
      </c>
      <c r="BZ130" s="23"/>
      <c r="CA130" s="23"/>
      <c r="CB130" s="23"/>
      <c r="CC130" s="18" t="str">
        <f t="shared" si="634"/>
        <v xml:space="preserve"> </v>
      </c>
      <c r="CD130" s="18" t="str">
        <f t="shared" si="739"/>
        <v xml:space="preserve"> </v>
      </c>
      <c r="CE130" s="17"/>
      <c r="CF130" s="17"/>
      <c r="CG130" s="17"/>
      <c r="CH130" s="24" t="str">
        <f t="shared" si="740"/>
        <v xml:space="preserve"> </v>
      </c>
      <c r="CI130" s="18" t="str">
        <f t="shared" si="741"/>
        <v xml:space="preserve"> </v>
      </c>
      <c r="CJ130" s="23"/>
      <c r="CK130" s="23"/>
      <c r="CL130" s="23"/>
      <c r="CM130" s="18" t="str">
        <f t="shared" si="742"/>
        <v xml:space="preserve"> </v>
      </c>
      <c r="CN130" s="18" t="str">
        <f t="shared" si="743"/>
        <v xml:space="preserve"> </v>
      </c>
      <c r="CO130" s="23"/>
      <c r="CP130" s="23"/>
      <c r="CQ130" s="23"/>
      <c r="CR130" s="18" t="str">
        <f t="shared" si="744"/>
        <v xml:space="preserve"> </v>
      </c>
      <c r="CS130" s="18" t="str">
        <f t="shared" si="745"/>
        <v xml:space="preserve"> </v>
      </c>
      <c r="CT130" s="23"/>
      <c r="CU130" s="23"/>
      <c r="CV130" s="23"/>
      <c r="CW130" s="18" t="str">
        <f t="shared" si="418"/>
        <v xml:space="preserve"> </v>
      </c>
      <c r="CX130" s="18" t="str">
        <f t="shared" si="419"/>
        <v xml:space="preserve"> </v>
      </c>
      <c r="CY130" s="23"/>
      <c r="CZ130" s="23"/>
      <c r="DA130" s="23"/>
      <c r="DB130" s="18" t="str">
        <f t="shared" si="725"/>
        <v xml:space="preserve"> </v>
      </c>
      <c r="DC130" s="18" t="str">
        <f t="shared" si="746"/>
        <v xml:space="preserve"> </v>
      </c>
      <c r="DD130" s="23">
        <v>10897.46</v>
      </c>
      <c r="DE130" s="23">
        <v>10897.46</v>
      </c>
      <c r="DF130" s="23"/>
      <c r="DG130" s="18">
        <f t="shared" si="726"/>
        <v>1</v>
      </c>
      <c r="DH130" s="18" t="str">
        <f t="shared" ref="DH130:DH139" si="748">IF(DF130=0," ",IF(DE130/DF130*100&gt;200,"св.200",DE130/DF130))</f>
        <v xml:space="preserve"> </v>
      </c>
      <c r="DI130" s="23"/>
      <c r="DJ130" s="23"/>
      <c r="DK130" s="18" t="str">
        <f t="shared" ref="DK130:DK146" si="749">IF(DJ130=0," ",IF(DI130/DJ130*100&gt;200,"св.200",DI130/DJ130))</f>
        <v xml:space="preserve"> </v>
      </c>
      <c r="DL130" s="23"/>
      <c r="DM130" s="23"/>
      <c r="DN130" s="23"/>
      <c r="DO130" s="18" t="str">
        <f t="shared" si="727"/>
        <v xml:space="preserve"> </v>
      </c>
      <c r="DP130" s="18" t="str">
        <f t="shared" si="693"/>
        <v xml:space="preserve"> </v>
      </c>
      <c r="DQ130" s="23"/>
      <c r="DR130" s="23"/>
      <c r="DS130" s="23"/>
      <c r="DT130" s="18" t="str">
        <f t="shared" si="531"/>
        <v xml:space="preserve"> </v>
      </c>
      <c r="DU130" s="18" t="str">
        <f t="shared" si="694"/>
        <v xml:space="preserve"> </v>
      </c>
    </row>
    <row r="131" spans="1:125" s="38" customFormat="1" ht="32.1" customHeight="1" x14ac:dyDescent="0.25">
      <c r="A131" s="12"/>
      <c r="B131" s="4" t="s">
        <v>140</v>
      </c>
      <c r="C131" s="20">
        <f>SUM(C132:C137)</f>
        <v>58759794.829999998</v>
      </c>
      <c r="D131" s="20">
        <f>SUM(D132:D137)</f>
        <v>26605810.030000005</v>
      </c>
      <c r="E131" s="20">
        <f>SUM(E132:E134,E135:E137)</f>
        <v>25053252.339999992</v>
      </c>
      <c r="F131" s="16">
        <f t="shared" si="617"/>
        <v>0.45278936230077382</v>
      </c>
      <c r="G131" s="16">
        <f t="shared" si="728"/>
        <v>1.0619703050498239</v>
      </c>
      <c r="H131" s="15">
        <f>SUM(H132:H137)</f>
        <v>55576365</v>
      </c>
      <c r="I131" s="15">
        <f>SUM(I132:I137)</f>
        <v>24041430.830000006</v>
      </c>
      <c r="J131" s="15">
        <f>SUM(J132:J134,J135:J137)</f>
        <v>22939923.069999993</v>
      </c>
      <c r="K131" s="16">
        <f t="shared" si="715"/>
        <v>0.43258372205522988</v>
      </c>
      <c r="L131" s="16">
        <f t="shared" si="729"/>
        <v>1.0480170642525182</v>
      </c>
      <c r="M131" s="15">
        <f>SUM(M132:M137)</f>
        <v>46603395</v>
      </c>
      <c r="N131" s="15">
        <f>SUM(N132:N137)</f>
        <v>21644126.200000003</v>
      </c>
      <c r="O131" s="15">
        <f>SUM(O132:O137)</f>
        <v>19978286.079999998</v>
      </c>
      <c r="P131" s="16">
        <f t="shared" si="716"/>
        <v>0.46443239167446926</v>
      </c>
      <c r="Q131" s="16">
        <f t="shared" si="730"/>
        <v>1.0833825340837249</v>
      </c>
      <c r="R131" s="15">
        <f>SUM(R132:R137)</f>
        <v>2500770</v>
      </c>
      <c r="S131" s="15">
        <f>SUM(S132:S137)</f>
        <v>1355639.14</v>
      </c>
      <c r="T131" s="15">
        <f>SUM(T132:T137)</f>
        <v>1126078.73</v>
      </c>
      <c r="U131" s="16">
        <f t="shared" si="717"/>
        <v>0.54208869268265369</v>
      </c>
      <c r="V131" s="16">
        <f t="shared" ref="V131:V143" si="750">IF(T131=0," ",IF(S131/T131*100&gt;200,"св.200",S131/T131))</f>
        <v>1.2038582240160063</v>
      </c>
      <c r="W131" s="15">
        <f>SUM(W132:W137)</f>
        <v>1200</v>
      </c>
      <c r="X131" s="15">
        <f>SUM(X132:X137)</f>
        <v>3033.8</v>
      </c>
      <c r="Y131" s="15">
        <f>SUM(Y132:Y137)</f>
        <v>11459.4</v>
      </c>
      <c r="Z131" s="16" t="str">
        <f t="shared" si="731"/>
        <v>СВ.200</v>
      </c>
      <c r="AA131" s="16">
        <f t="shared" si="747"/>
        <v>0.26474335480042588</v>
      </c>
      <c r="AB131" s="15">
        <f>SUM(AB132:AB137)</f>
        <v>1732000</v>
      </c>
      <c r="AC131" s="15">
        <f>SUM(AC132:AC137)</f>
        <v>80932.829999999987</v>
      </c>
      <c r="AD131" s="15">
        <f>SUM(AD132:AD137)</f>
        <v>757599.36</v>
      </c>
      <c r="AE131" s="16">
        <f t="shared" si="720"/>
        <v>4.6727961893764429E-2</v>
      </c>
      <c r="AF131" s="16">
        <f t="shared" si="732"/>
        <v>0.10682800735206532</v>
      </c>
      <c r="AG131" s="15">
        <f>SUM(AG132:AG137)</f>
        <v>4739000</v>
      </c>
      <c r="AH131" s="15">
        <f>SUM(AH132:AH137)</f>
        <v>957698.86</v>
      </c>
      <c r="AI131" s="15">
        <f>SUM(AI132:AI137)</f>
        <v>1066499.5000000002</v>
      </c>
      <c r="AJ131" s="16">
        <f t="shared" si="733"/>
        <v>0.20208880776535135</v>
      </c>
      <c r="AK131" s="16">
        <f t="shared" si="734"/>
        <v>0.89798341208786292</v>
      </c>
      <c r="AL131" s="15">
        <f>SUM(AL132:AL137)</f>
        <v>0</v>
      </c>
      <c r="AM131" s="15">
        <f>SUM(AM132:AM137)</f>
        <v>0</v>
      </c>
      <c r="AN131" s="15">
        <f>SUM(AN132:AN137)</f>
        <v>0</v>
      </c>
      <c r="AO131" s="16" t="str">
        <f t="shared" si="683"/>
        <v xml:space="preserve"> </v>
      </c>
      <c r="AP131" s="16" t="str">
        <f t="shared" si="735"/>
        <v xml:space="preserve"> </v>
      </c>
      <c r="AQ131" s="15">
        <f>SUM(AQ132:AQ137)</f>
        <v>3183429.83</v>
      </c>
      <c r="AR131" s="15">
        <f>SUM(AR132:AR137)</f>
        <v>2564379.2000000002</v>
      </c>
      <c r="AS131" s="15">
        <f>SUM(AS132:AS134,AS135:AS137)</f>
        <v>2113329.2699999996</v>
      </c>
      <c r="AT131" s="16">
        <f t="shared" si="723"/>
        <v>0.80553972819938047</v>
      </c>
      <c r="AU131" s="16">
        <f t="shared" si="736"/>
        <v>1.2134309766125564</v>
      </c>
      <c r="AV131" s="15">
        <f>SUM(AV132:AV137)</f>
        <v>900000</v>
      </c>
      <c r="AW131" s="15">
        <f>SUM(AW132:AW137)</f>
        <v>654303</v>
      </c>
      <c r="AX131" s="15">
        <f>SUM(AX132:AX137)</f>
        <v>491348</v>
      </c>
      <c r="AY131" s="16">
        <f t="shared" si="724"/>
        <v>0.72700333333333333</v>
      </c>
      <c r="AZ131" s="16">
        <f t="shared" si="737"/>
        <v>1.3316488517303418</v>
      </c>
      <c r="BA131" s="15">
        <f>SUM(BA132:BA137)</f>
        <v>351581.69</v>
      </c>
      <c r="BB131" s="15">
        <f>SUM(BB132:BB137)</f>
        <v>63106.22</v>
      </c>
      <c r="BC131" s="15">
        <f>SUM(BC132:BC137)</f>
        <v>185800.74000000002</v>
      </c>
      <c r="BD131" s="16">
        <f t="shared" ref="BD131:BD143" si="751">IF(BB131&lt;=0," ",IF(BA131&lt;=0," ",IF(BB131/BA131*100&gt;200,"СВ.200",BB131/BA131)))</f>
        <v>0.17949233931949074</v>
      </c>
      <c r="BE131" s="16">
        <f t="shared" ref="BE131:BE143" si="752">IF(BC131=0," ",IF(BB131/BC131*100&gt;200,"св.200",BB131/BC131))</f>
        <v>0.33964461067270235</v>
      </c>
      <c r="BF131" s="15">
        <f>SUM(BF132:BF137)</f>
        <v>947935.55</v>
      </c>
      <c r="BG131" s="15">
        <f>SUM(BG132:BG137)</f>
        <v>886785.73</v>
      </c>
      <c r="BH131" s="15">
        <f>SUM(BH132:BH137)</f>
        <v>1019372.8899999999</v>
      </c>
      <c r="BI131" s="16">
        <f t="shared" ref="BI131:BI143" si="753">IF(BG131&lt;=0," ",IF(BF131&lt;=0," ",IF(BG131/BF131*100&gt;200,"СВ.200",BG131/BF131)))</f>
        <v>0.9354915848445603</v>
      </c>
      <c r="BJ131" s="16">
        <f t="shared" ref="BJ131:BJ143" si="754">IF(BH131=0," ",IF(BG131/BH131*100&gt;200,"св.200",BG131/BH131))</f>
        <v>0.86993262102546209</v>
      </c>
      <c r="BK131" s="15">
        <f>SUM(BK132:BK137)</f>
        <v>0</v>
      </c>
      <c r="BL131" s="15">
        <f>SUM(BL132:BL137)</f>
        <v>0</v>
      </c>
      <c r="BM131" s="15">
        <f>SUM(BM132:BM137)</f>
        <v>0</v>
      </c>
      <c r="BN131" s="16" t="str">
        <f>IF(BL131&lt;=0," ",IF(BK131&lt;=0," ",IF(BL131/BK131*100&gt;200,"СВ.200",BL131/BK131)))</f>
        <v xml:space="preserve"> </v>
      </c>
      <c r="BO131" s="16" t="str">
        <f t="shared" si="738"/>
        <v xml:space="preserve"> </v>
      </c>
      <c r="BP131" s="15">
        <f>SUM(BP132:BP137)</f>
        <v>0</v>
      </c>
      <c r="BQ131" s="15">
        <f>SUM(BQ132:BQ137)</f>
        <v>0</v>
      </c>
      <c r="BR131" s="15">
        <f>SUM(BR132:BR137)</f>
        <v>0</v>
      </c>
      <c r="BS131" s="16" t="str">
        <f t="shared" ref="BS131:BS143" si="755">IF(BQ131&lt;=0," ",IF(BP131&lt;=0," ",IF(BQ131/BP131*100&gt;200,"СВ.200",BQ131/BP131)))</f>
        <v xml:space="preserve"> </v>
      </c>
      <c r="BT131" s="16" t="str">
        <f t="shared" ref="BT131:BT143" si="756">IF(BR131=0," ",IF(BQ131/BR131*100&gt;200,"св.200",BQ131/BR131))</f>
        <v xml:space="preserve"> </v>
      </c>
      <c r="BU131" s="15">
        <f>SUM(BU132:BU137)</f>
        <v>135005</v>
      </c>
      <c r="BV131" s="15">
        <f>SUM(BV132:BV137)</f>
        <v>127505</v>
      </c>
      <c r="BW131" s="15">
        <f>SUM(BW132:BW137)</f>
        <v>27336.82</v>
      </c>
      <c r="BX131" s="16">
        <f t="shared" si="689"/>
        <v>0.94444650198140812</v>
      </c>
      <c r="BY131" s="16" t="str">
        <f t="shared" ref="BY131:BY143" si="757">IF(BW131=0," ",IF(BV131/BW131*100&gt;200,"св.200",BV131/BW131))</f>
        <v>св.200</v>
      </c>
      <c r="BZ131" s="15">
        <f>SUM(BZ132:BZ137)</f>
        <v>581400</v>
      </c>
      <c r="CA131" s="15">
        <f>SUM(CA132:CA137)</f>
        <v>581400</v>
      </c>
      <c r="CB131" s="15">
        <f>SUM(CB132:CB137)</f>
        <v>0</v>
      </c>
      <c r="CC131" s="16">
        <f t="shared" si="634"/>
        <v>1</v>
      </c>
      <c r="CD131" s="16" t="str">
        <f t="shared" si="739"/>
        <v xml:space="preserve"> </v>
      </c>
      <c r="CE131" s="20">
        <f>SUM(CE132:CE137)</f>
        <v>116287.88</v>
      </c>
      <c r="CF131" s="20">
        <f>SUM(CF132:CF137)</f>
        <v>117621.55</v>
      </c>
      <c r="CG131" s="20">
        <f>SUM(CG132:CG137)</f>
        <v>270614.86</v>
      </c>
      <c r="CH131" s="16">
        <f t="shared" si="740"/>
        <v>1.0114686930400658</v>
      </c>
      <c r="CI131" s="16">
        <f t="shared" si="741"/>
        <v>0.43464556972222446</v>
      </c>
      <c r="CJ131" s="15">
        <f>SUM(CJ132:CJ137)</f>
        <v>116287.88</v>
      </c>
      <c r="CK131" s="15">
        <f>SUM(CK132:CK137)</f>
        <v>117621.55</v>
      </c>
      <c r="CL131" s="15">
        <f>SUM(CL132:CL137)</f>
        <v>270614.86</v>
      </c>
      <c r="CM131" s="16">
        <f t="shared" si="742"/>
        <v>1.0114686930400658</v>
      </c>
      <c r="CN131" s="16">
        <f t="shared" si="743"/>
        <v>0.43464556972222446</v>
      </c>
      <c r="CO131" s="15">
        <f>SUM(CO132:CO137)</f>
        <v>0</v>
      </c>
      <c r="CP131" s="15">
        <f>SUM(CP132:CP137)</f>
        <v>0</v>
      </c>
      <c r="CQ131" s="15">
        <f>SUM(CQ132:CQ137)</f>
        <v>0</v>
      </c>
      <c r="CR131" s="16" t="str">
        <f t="shared" si="744"/>
        <v xml:space="preserve"> </v>
      </c>
      <c r="CS131" s="16" t="str">
        <f t="shared" si="745"/>
        <v xml:space="preserve"> </v>
      </c>
      <c r="CT131" s="15">
        <f>SUM(CT132:CT137)</f>
        <v>0</v>
      </c>
      <c r="CU131" s="15">
        <f>SUM(CU132:CU137)</f>
        <v>0</v>
      </c>
      <c r="CV131" s="15">
        <f>SUM(CV132:CV137)</f>
        <v>0</v>
      </c>
      <c r="CW131" s="30" t="str">
        <f t="shared" si="418"/>
        <v xml:space="preserve"> </v>
      </c>
      <c r="CX131" s="30" t="str">
        <f t="shared" si="419"/>
        <v xml:space="preserve"> </v>
      </c>
      <c r="CY131" s="15">
        <f>SUM(CY132:CY137)</f>
        <v>0</v>
      </c>
      <c r="CZ131" s="15">
        <f>SUM(CZ132:CZ137)</f>
        <v>0</v>
      </c>
      <c r="DA131" s="15">
        <f>SUM(DA132:DA137)</f>
        <v>0</v>
      </c>
      <c r="DB131" s="16" t="str">
        <f t="shared" si="725"/>
        <v xml:space="preserve"> </v>
      </c>
      <c r="DC131" s="16" t="str">
        <f t="shared" si="746"/>
        <v xml:space="preserve"> </v>
      </c>
      <c r="DD131" s="15">
        <f>SUM(DD132:DD137)</f>
        <v>4000</v>
      </c>
      <c r="DE131" s="15">
        <f>SUM(DE132:DE137)</f>
        <v>0</v>
      </c>
      <c r="DF131" s="15">
        <f>SUM(DF132:DF137)</f>
        <v>29000</v>
      </c>
      <c r="DG131" s="16" t="str">
        <f t="shared" si="726"/>
        <v xml:space="preserve"> </v>
      </c>
      <c r="DH131" s="16">
        <f t="shared" si="748"/>
        <v>0</v>
      </c>
      <c r="DI131" s="15">
        <f>SUM(DI132:DI137)</f>
        <v>0.08</v>
      </c>
      <c r="DJ131" s="15">
        <f>SUM(DJ132:DJ137)</f>
        <v>0</v>
      </c>
      <c r="DK131" s="16" t="e">
        <f t="shared" ref="DK131:DK142" si="758">IF(DI131=0," ",IF(DI131/DJ131*100&gt;200,"св.200",DI131/DJ131))</f>
        <v>#DIV/0!</v>
      </c>
      <c r="DL131" s="15">
        <f>SUM(DL132:DL137)</f>
        <v>0</v>
      </c>
      <c r="DM131" s="15">
        <f>SUM(DM132:DM137)</f>
        <v>0</v>
      </c>
      <c r="DN131" s="15">
        <f>SUM(DN132:DN137)</f>
        <v>0</v>
      </c>
      <c r="DO131" s="16" t="str">
        <f t="shared" si="727"/>
        <v xml:space="preserve"> </v>
      </c>
      <c r="DP131" s="16" t="str">
        <f t="shared" si="693"/>
        <v xml:space="preserve"> </v>
      </c>
      <c r="DQ131" s="15">
        <f>SUM(DQ132:DQ137)</f>
        <v>147219.71</v>
      </c>
      <c r="DR131" s="15">
        <f>SUM(DR132:DR137)</f>
        <v>133657.62</v>
      </c>
      <c r="DS131" s="15">
        <f>SUM(DS132:DS137)</f>
        <v>89855.96</v>
      </c>
      <c r="DT131" s="16">
        <f t="shared" si="531"/>
        <v>0.90787857142226402</v>
      </c>
      <c r="DU131" s="16">
        <f t="shared" si="694"/>
        <v>1.4874652721978596</v>
      </c>
    </row>
    <row r="132" spans="1:125" s="39" customFormat="1" ht="15.75" customHeight="1" outlineLevel="1" x14ac:dyDescent="0.25">
      <c r="A132" s="11">
        <v>107</v>
      </c>
      <c r="B132" s="5" t="s">
        <v>106</v>
      </c>
      <c r="C132" s="17">
        <f t="shared" ref="C132:C137" si="759">H132+AQ132</f>
        <v>52772019.619999997</v>
      </c>
      <c r="D132" s="17">
        <f t="shared" ref="D132:E137" si="760">I132+AR132</f>
        <v>24287771.010000005</v>
      </c>
      <c r="E132" s="17">
        <f t="shared" si="760"/>
        <v>23176127.509999998</v>
      </c>
      <c r="F132" s="18">
        <f t="shared" si="617"/>
        <v>0.46023955847987319</v>
      </c>
      <c r="G132" s="18">
        <f t="shared" si="728"/>
        <v>1.0479650234716891</v>
      </c>
      <c r="H132" s="10">
        <f t="shared" ref="H132:J133" si="761">W132++AG132+M132+AB132+AL132+R132</f>
        <v>50576270</v>
      </c>
      <c r="I132" s="14">
        <f t="shared" si="761"/>
        <v>22488474.730000004</v>
      </c>
      <c r="J132" s="10">
        <f t="shared" si="761"/>
        <v>21210060.609999999</v>
      </c>
      <c r="K132" s="18">
        <f t="shared" si="715"/>
        <v>0.44464478558818205</v>
      </c>
      <c r="L132" s="18">
        <f t="shared" si="729"/>
        <v>1.060273949401034</v>
      </c>
      <c r="M132" s="23">
        <v>44075500</v>
      </c>
      <c r="N132" s="23">
        <v>20445641.530000001</v>
      </c>
      <c r="O132" s="23">
        <v>18798087.469999999</v>
      </c>
      <c r="P132" s="18">
        <f t="shared" si="716"/>
        <v>0.46387769917527882</v>
      </c>
      <c r="Q132" s="18">
        <f t="shared" si="730"/>
        <v>1.0876447703857823</v>
      </c>
      <c r="R132" s="23">
        <v>2500770</v>
      </c>
      <c r="S132" s="23">
        <v>1355639.14</v>
      </c>
      <c r="T132" s="23">
        <v>1126078.73</v>
      </c>
      <c r="U132" s="18">
        <f t="shared" si="717"/>
        <v>0.54208869268265369</v>
      </c>
      <c r="V132" s="18">
        <f t="shared" si="750"/>
        <v>1.2038582240160063</v>
      </c>
      <c r="W132" s="23"/>
      <c r="X132" s="23"/>
      <c r="Y132" s="23"/>
      <c r="Z132" s="18" t="str">
        <f t="shared" si="731"/>
        <v xml:space="preserve"> </v>
      </c>
      <c r="AA132" s="18" t="str">
        <f t="shared" si="747"/>
        <v xml:space="preserve"> </v>
      </c>
      <c r="AB132" s="23">
        <v>1250000</v>
      </c>
      <c r="AC132" s="23">
        <v>34555.120000000003</v>
      </c>
      <c r="AD132" s="23">
        <v>667856.74</v>
      </c>
      <c r="AE132" s="18">
        <f t="shared" si="720"/>
        <v>2.7644096000000003E-2</v>
      </c>
      <c r="AF132" s="18">
        <f t="shared" si="732"/>
        <v>5.1740317841218464E-2</v>
      </c>
      <c r="AG132" s="23">
        <v>2750000</v>
      </c>
      <c r="AH132" s="23">
        <v>652638.93999999994</v>
      </c>
      <c r="AI132" s="23">
        <v>618037.67000000004</v>
      </c>
      <c r="AJ132" s="18">
        <f t="shared" si="733"/>
        <v>0.2373232509090909</v>
      </c>
      <c r="AK132" s="18">
        <f t="shared" si="734"/>
        <v>1.0559856974413873</v>
      </c>
      <c r="AL132" s="23"/>
      <c r="AM132" s="23"/>
      <c r="AN132" s="23"/>
      <c r="AO132" s="18" t="str">
        <f t="shared" si="683"/>
        <v xml:space="preserve"> </v>
      </c>
      <c r="AP132" s="18" t="str">
        <f t="shared" si="735"/>
        <v xml:space="preserve"> </v>
      </c>
      <c r="AQ132" s="6">
        <f t="shared" ref="AQ132:AQ137" si="762">AV132+BA132+BF132+BK132+BP132+BU132+BZ132+CE132+CY132+DD132+DL132+CT132+DQ132</f>
        <v>2195749.62</v>
      </c>
      <c r="AR132" s="6">
        <f t="shared" ref="AR132:AR137" si="763">AW132+BB132+BG132+BL132+BQ132+BV132+CA132+CF132+CZ132+DE132+DM132+CU132+DI132+DR132</f>
        <v>1799296.28</v>
      </c>
      <c r="AS132" s="6">
        <f t="shared" ref="AS132:AS137" si="764">AX132+BC132+BH132+BM132+BR132+BW132+CB132+CG132+DA132+DF132+DN132+CV132+DJ132+DS132</f>
        <v>1966066.9</v>
      </c>
      <c r="AT132" s="18">
        <f t="shared" si="723"/>
        <v>0.81944510594973941</v>
      </c>
      <c r="AU132" s="18">
        <f t="shared" si="736"/>
        <v>0.91517551106729889</v>
      </c>
      <c r="AV132" s="23">
        <v>900000</v>
      </c>
      <c r="AW132" s="23">
        <v>654303</v>
      </c>
      <c r="AX132" s="23">
        <v>491348</v>
      </c>
      <c r="AY132" s="18">
        <f t="shared" si="724"/>
        <v>0.72700333333333333</v>
      </c>
      <c r="AZ132" s="18">
        <f t="shared" si="737"/>
        <v>1.3316488517303418</v>
      </c>
      <c r="BA132" s="23">
        <v>143776.57</v>
      </c>
      <c r="BB132" s="23">
        <v>47445.58</v>
      </c>
      <c r="BC132" s="23">
        <v>132659.79</v>
      </c>
      <c r="BD132" s="18">
        <f t="shared" si="751"/>
        <v>0.32999521410199173</v>
      </c>
      <c r="BE132" s="18">
        <f t="shared" si="752"/>
        <v>0.35764853841544597</v>
      </c>
      <c r="BF132" s="23">
        <v>930935.55</v>
      </c>
      <c r="BG132" s="23">
        <v>879176.53</v>
      </c>
      <c r="BH132" s="23">
        <v>1011763.69</v>
      </c>
      <c r="BI132" s="18">
        <f t="shared" si="753"/>
        <v>0.94440107051449473</v>
      </c>
      <c r="BJ132" s="18">
        <f t="shared" si="754"/>
        <v>0.86895441958388531</v>
      </c>
      <c r="BK132" s="23"/>
      <c r="BL132" s="23"/>
      <c r="BM132" s="23"/>
      <c r="BN132" s="18" t="str">
        <f>IF(BL132&lt;=0," ",IF(BK132&lt;=0," ",IF(BL132/BK132*100&gt;200,"СВ.200",BL132/BK132)))</f>
        <v xml:space="preserve"> </v>
      </c>
      <c r="BO132" s="18" t="str">
        <f>IF(BM132=0," ",IF(BL132/BM132*100&gt;200,"св.200",BL132/BM132))</f>
        <v xml:space="preserve"> </v>
      </c>
      <c r="BP132" s="23"/>
      <c r="BQ132" s="23"/>
      <c r="BR132" s="23"/>
      <c r="BS132" s="18" t="str">
        <f t="shared" si="755"/>
        <v xml:space="preserve"> </v>
      </c>
      <c r="BT132" s="18" t="str">
        <f t="shared" si="756"/>
        <v xml:space="preserve"> </v>
      </c>
      <c r="BU132" s="23">
        <v>38000</v>
      </c>
      <c r="BV132" s="23">
        <v>38000</v>
      </c>
      <c r="BW132" s="23"/>
      <c r="BX132" s="18">
        <f t="shared" si="689"/>
        <v>1</v>
      </c>
      <c r="BY132" s="18" t="str">
        <f t="shared" si="757"/>
        <v xml:space="preserve"> </v>
      </c>
      <c r="BZ132" s="23"/>
      <c r="CA132" s="23"/>
      <c r="CB132" s="23"/>
      <c r="CC132" s="18" t="str">
        <f t="shared" si="634"/>
        <v xml:space="preserve"> </v>
      </c>
      <c r="CD132" s="18" t="str">
        <f t="shared" si="739"/>
        <v xml:space="preserve"> </v>
      </c>
      <c r="CE132" s="17">
        <f t="shared" ref="CE132:CE137" si="765">CJ132+CO132</f>
        <v>116287.88</v>
      </c>
      <c r="CF132" s="17">
        <f t="shared" ref="CF132:CG137" si="766">CK132+CP132</f>
        <v>117621.55</v>
      </c>
      <c r="CG132" s="17">
        <f t="shared" si="766"/>
        <v>270614.86</v>
      </c>
      <c r="CH132" s="24">
        <f t="shared" si="740"/>
        <v>1.0114686930400658</v>
      </c>
      <c r="CI132" s="18">
        <f t="shared" si="741"/>
        <v>0.43464556972222446</v>
      </c>
      <c r="CJ132" s="23">
        <v>116287.88</v>
      </c>
      <c r="CK132" s="23">
        <v>117621.55</v>
      </c>
      <c r="CL132" s="23">
        <v>270614.86</v>
      </c>
      <c r="CM132" s="18">
        <f t="shared" si="742"/>
        <v>1.0114686930400658</v>
      </c>
      <c r="CN132" s="18">
        <f t="shared" si="743"/>
        <v>0.43464556972222446</v>
      </c>
      <c r="CO132" s="23"/>
      <c r="CP132" s="23"/>
      <c r="CQ132" s="23"/>
      <c r="CR132" s="18" t="str">
        <f t="shared" si="744"/>
        <v xml:space="preserve"> </v>
      </c>
      <c r="CS132" s="18" t="str">
        <f t="shared" si="745"/>
        <v xml:space="preserve"> </v>
      </c>
      <c r="CT132" s="23"/>
      <c r="CU132" s="23"/>
      <c r="CV132" s="23"/>
      <c r="CW132" s="18" t="str">
        <f t="shared" si="418"/>
        <v xml:space="preserve"> </v>
      </c>
      <c r="CX132" s="18" t="str">
        <f t="shared" si="419"/>
        <v xml:space="preserve"> </v>
      </c>
      <c r="CY132" s="23"/>
      <c r="CZ132" s="23"/>
      <c r="DA132" s="23"/>
      <c r="DB132" s="18" t="str">
        <f t="shared" si="725"/>
        <v xml:space="preserve"> </v>
      </c>
      <c r="DC132" s="18" t="str">
        <f t="shared" si="746"/>
        <v xml:space="preserve"> </v>
      </c>
      <c r="DD132" s="23">
        <v>4000</v>
      </c>
      <c r="DE132" s="23"/>
      <c r="DF132" s="23">
        <v>29000</v>
      </c>
      <c r="DG132" s="18" t="str">
        <f t="shared" si="726"/>
        <v xml:space="preserve"> </v>
      </c>
      <c r="DH132" s="18">
        <f t="shared" si="748"/>
        <v>0</v>
      </c>
      <c r="DI132" s="23"/>
      <c r="DJ132" s="23"/>
      <c r="DK132" s="18" t="str">
        <f t="shared" si="758"/>
        <v xml:space="preserve"> </v>
      </c>
      <c r="DL132" s="23"/>
      <c r="DM132" s="23"/>
      <c r="DN132" s="23"/>
      <c r="DO132" s="18" t="str">
        <f t="shared" si="727"/>
        <v xml:space="preserve"> </v>
      </c>
      <c r="DP132" s="18" t="str">
        <f t="shared" ref="DP132:DP143" si="767">IF(DN132=0," ",IF(DM132/DN132*100&gt;200,"св.200",DM132/DN132))</f>
        <v xml:space="preserve"> </v>
      </c>
      <c r="DQ132" s="23">
        <v>62749.62</v>
      </c>
      <c r="DR132" s="23">
        <v>62749.62</v>
      </c>
      <c r="DS132" s="23">
        <v>30680.560000000001</v>
      </c>
      <c r="DT132" s="18">
        <f t="shared" si="531"/>
        <v>1</v>
      </c>
      <c r="DU132" s="18" t="str">
        <f t="shared" ref="DU132:DU135" si="768">IF(DS132=0," ",IF(DR132/DS132*100&gt;200,"св.200",DR132/DS132))</f>
        <v>св.200</v>
      </c>
    </row>
    <row r="133" spans="1:125" s="39" customFormat="1" ht="15.75" customHeight="1" outlineLevel="1" x14ac:dyDescent="0.25">
      <c r="A133" s="11">
        <v>108</v>
      </c>
      <c r="B133" s="5" t="s">
        <v>81</v>
      </c>
      <c r="C133" s="17">
        <f t="shared" si="759"/>
        <v>325000</v>
      </c>
      <c r="D133" s="17">
        <f t="shared" si="760"/>
        <v>67962.990000000005</v>
      </c>
      <c r="E133" s="17">
        <f t="shared" si="760"/>
        <v>156586.38</v>
      </c>
      <c r="F133" s="18">
        <f t="shared" si="617"/>
        <v>0.20911689230769231</v>
      </c>
      <c r="G133" s="18">
        <f t="shared" ref="G133:G137" si="769">IF(E133=0," ",IF(D133/E133*100&gt;200,"св.200",D133/E133))</f>
        <v>0.43402874502878219</v>
      </c>
      <c r="H133" s="10">
        <f t="shared" si="761"/>
        <v>225000</v>
      </c>
      <c r="I133" s="14">
        <f t="shared" si="761"/>
        <v>67471.42</v>
      </c>
      <c r="J133" s="10">
        <f t="shared" si="761"/>
        <v>115798.22</v>
      </c>
      <c r="K133" s="18">
        <f t="shared" ref="K133:K137" si="770">IF(I133&lt;=0," ",IF(I133/H133*100&gt;200,"СВ.200",I133/H133))</f>
        <v>0.29987297777777777</v>
      </c>
      <c r="L133" s="18">
        <f t="shared" ref="L133:L137" si="771">IF(J133=0," ",IF(I133/J133*100&gt;200,"св.200",I133/J133))</f>
        <v>0.58266370588425276</v>
      </c>
      <c r="M133" s="23">
        <v>40000</v>
      </c>
      <c r="N133" s="23">
        <v>18157.36</v>
      </c>
      <c r="O133" s="23">
        <v>21136.25</v>
      </c>
      <c r="P133" s="18">
        <f t="shared" ref="P133:P137" si="772">IF(N133&lt;=0," ",IF(M133&lt;=0," ",IF(N133/M133*100&gt;200,"СВ.200",N133/M133)))</f>
        <v>0.453934</v>
      </c>
      <c r="Q133" s="18">
        <f t="shared" ref="Q133:Q136" si="773">IF(O133=0," ",IF(N133/O133*100&gt;200,"св.200",N133/O133))</f>
        <v>0.8590625110887693</v>
      </c>
      <c r="R133" s="23"/>
      <c r="S133" s="23"/>
      <c r="T133" s="23"/>
      <c r="U133" s="18" t="str">
        <f t="shared" ref="U133:U137" si="774">IF(S133&lt;=0," ",IF(R133&lt;=0," ",IF(S133/R133*100&gt;200,"СВ.200",S133/R133)))</f>
        <v xml:space="preserve"> </v>
      </c>
      <c r="V133" s="18" t="str">
        <f t="shared" ref="V133:V137" si="775">IF(S133=0," ",IF(S133/T133*100&gt;200,"св.200",S133/T133))</f>
        <v xml:space="preserve"> </v>
      </c>
      <c r="W133" s="23"/>
      <c r="X133" s="23"/>
      <c r="Y133" s="23">
        <v>395.4</v>
      </c>
      <c r="Z133" s="18" t="str">
        <f t="shared" ref="Z133:Z137" si="776">IF(X133&lt;=0," ",IF(W133&lt;=0," ",IF(X133/W133*100&gt;200,"СВ.200",X133/W133)))</f>
        <v xml:space="preserve"> </v>
      </c>
      <c r="AA133" s="18">
        <f t="shared" ref="AA133:AA137" si="777">IF(Y133=0," ",IF(X133/Y133*100&gt;200,"св.200",X133/Y133))</f>
        <v>0</v>
      </c>
      <c r="AB133" s="23">
        <v>25000</v>
      </c>
      <c r="AC133" s="23">
        <v>11621.87</v>
      </c>
      <c r="AD133" s="23">
        <v>20680.16</v>
      </c>
      <c r="AE133" s="18">
        <f t="shared" ref="AE133:AE137" si="778">IF(AC133&lt;=0," ",IF(AB133&lt;=0," ",IF(AC133/AB133*100&gt;200,"СВ.200",AC133/AB133)))</f>
        <v>0.46487480000000003</v>
      </c>
      <c r="AF133" s="18">
        <f t="shared" ref="AF133:AF137" si="779">IF(AD133=0," ",IF(AC133/AD133*100&gt;200,"св.200",AC133/AD133))</f>
        <v>0.56198162876882973</v>
      </c>
      <c r="AG133" s="23">
        <v>160000</v>
      </c>
      <c r="AH133" s="23">
        <v>37692.19</v>
      </c>
      <c r="AI133" s="23">
        <v>73586.41</v>
      </c>
      <c r="AJ133" s="18">
        <f t="shared" ref="AJ133:AJ137" si="780">IF(AH133&lt;=0," ",IF(AG133&lt;=0," ",IF(AH133/AG133*100&gt;200,"СВ.200",AH133/AG133)))</f>
        <v>0.23557618750000001</v>
      </c>
      <c r="AK133" s="18">
        <f t="shared" ref="AK133:AK137" si="781">IF(AI133=0," ",IF(AH133/AI133*100&gt;200,"св.200",AH133/AI133))</f>
        <v>0.51221672588729361</v>
      </c>
      <c r="AL133" s="23"/>
      <c r="AM133" s="23"/>
      <c r="AN133" s="23"/>
      <c r="AO133" s="18" t="str">
        <f t="shared" ref="AO133:AO137" si="782">IF(AM133&lt;=0," ",IF(AL133&lt;=0," ",IF(AM133/AL133*100&gt;200,"СВ.200",AM133/AL133)))</f>
        <v xml:space="preserve"> </v>
      </c>
      <c r="AP133" s="18" t="str">
        <f t="shared" ref="AP133:AP137" si="783">IF(AN133=0," ",IF(AM133/AN133*100&gt;200,"св.200",AM133/AN133))</f>
        <v xml:space="preserve"> </v>
      </c>
      <c r="AQ133" s="6">
        <f t="shared" si="762"/>
        <v>100000</v>
      </c>
      <c r="AR133" s="6">
        <f t="shared" si="763"/>
        <v>491.57</v>
      </c>
      <c r="AS133" s="6">
        <f t="shared" si="764"/>
        <v>40788.160000000003</v>
      </c>
      <c r="AT133" s="18">
        <f t="shared" ref="AT133:AT137" si="784">IF(AR133&lt;=0," ",IF(AQ133&lt;=0," ",IF(AR133/AQ133*100&gt;200,"СВ.200",AR133/AQ133)))</f>
        <v>4.9157000000000003E-3</v>
      </c>
      <c r="AU133" s="18">
        <f t="shared" ref="AU133:AU136" si="785">IF(AS133=0," ",IF(AR133/AS133*100&gt;200,"св.200",AR133/AS133))</f>
        <v>1.2051781693511057E-2</v>
      </c>
      <c r="AV133" s="23"/>
      <c r="AW133" s="23"/>
      <c r="AX133" s="23"/>
      <c r="AY133" s="18" t="str">
        <f t="shared" ref="AY133:AY137" si="786">IF(AW133&lt;=0," ",IF(AV133&lt;=0," ",IF(AW133/AV133*100&gt;200,"СВ.200",AW133/AV133)))</f>
        <v xml:space="preserve"> </v>
      </c>
      <c r="AZ133" s="18" t="str">
        <f t="shared" ref="AZ133:AZ137" si="787">IF(AX133=0," ",IF(AW133/AX133*100&gt;200,"св.200",AW133/AX133))</f>
        <v xml:space="preserve"> </v>
      </c>
      <c r="BA133" s="23">
        <v>100000</v>
      </c>
      <c r="BB133" s="23">
        <v>491.57</v>
      </c>
      <c r="BC133" s="23">
        <v>40788.160000000003</v>
      </c>
      <c r="BD133" s="18">
        <f t="shared" ref="BD133:BD136" si="788">IF(BB133&lt;=0," ",IF(BA133&lt;=0," ",IF(BB133/BA133*100&gt;200,"СВ.200",BB133/BA133)))</f>
        <v>4.9157000000000003E-3</v>
      </c>
      <c r="BE133" s="18">
        <f t="shared" ref="BE133:BE136" si="789">IF(BC133=0," ",IF(BB133/BC133*100&gt;200,"св.200",BB133/BC133))</f>
        <v>1.2051781693511057E-2</v>
      </c>
      <c r="BF133" s="23"/>
      <c r="BG133" s="23"/>
      <c r="BH133" s="23"/>
      <c r="BI133" s="18" t="str">
        <f t="shared" ref="BI133:BI137" si="790">IF(BG133&lt;=0," ",IF(BF133&lt;=0," ",IF(BG133/BF133*100&gt;200,"СВ.200",BG133/BF133)))</f>
        <v xml:space="preserve"> </v>
      </c>
      <c r="BJ133" s="18" t="str">
        <f t="shared" ref="BJ133:BJ137" si="791">IF(BH133=0," ",IF(BG133/BH133*100&gt;200,"св.200",BG133/BH133))</f>
        <v xml:space="preserve"> </v>
      </c>
      <c r="BK133" s="23"/>
      <c r="BL133" s="23"/>
      <c r="BM133" s="23"/>
      <c r="BN133" s="18" t="str">
        <f t="shared" ref="BN133:BN137" si="792">IF(BL133&lt;=0," ",IF(BK133&lt;=0," ",IF(BL133/BK133*100&gt;200,"СВ.200",BL133/BK133)))</f>
        <v xml:space="preserve"> </v>
      </c>
      <c r="BO133" s="18" t="str">
        <f t="shared" ref="BO133:BO137" si="793">IF(BM133=0," ",IF(BL133/BM133*100&gt;200,"св.200",BL133/BM133))</f>
        <v xml:space="preserve"> </v>
      </c>
      <c r="BP133" s="23"/>
      <c r="BQ133" s="23"/>
      <c r="BR133" s="23"/>
      <c r="BS133" s="18" t="str">
        <f t="shared" ref="BS133:BS137" si="794">IF(BQ133&lt;=0," ",IF(BP133&lt;=0," ",IF(BQ133/BP133*100&gt;200,"СВ.200",BQ133/BP133)))</f>
        <v xml:space="preserve"> </v>
      </c>
      <c r="BT133" s="18" t="str">
        <f t="shared" ref="BT133:BT137" si="795">IF(BR133=0," ",IF(BQ133/BR133*100&gt;200,"св.200",BQ133/BR133))</f>
        <v xml:space="preserve"> </v>
      </c>
      <c r="BU133" s="23"/>
      <c r="BV133" s="23"/>
      <c r="BW133" s="23"/>
      <c r="BX133" s="18" t="str">
        <f t="shared" ref="BX133:BX137" si="796">IF(BV133&lt;=0," ",IF(BU133&lt;=0," ",IF(BV133/BU133*100&gt;200,"СВ.200",BV133/BU133)))</f>
        <v xml:space="preserve"> </v>
      </c>
      <c r="BY133" s="18" t="str">
        <f t="shared" ref="BY133:BY137" si="797">IF(BW133=0," ",IF(BV133/BW133*100&gt;200,"св.200",BV133/BW133))</f>
        <v xml:space="preserve"> </v>
      </c>
      <c r="BZ133" s="23"/>
      <c r="CA133" s="23"/>
      <c r="CB133" s="23"/>
      <c r="CC133" s="18" t="str">
        <f t="shared" ref="CC133:CC137" si="798">IF(CA133&lt;=0," ",IF(BZ133&lt;=0," ",IF(CA133/BZ133*100&gt;200,"СВ.200",CA133/BZ133)))</f>
        <v xml:space="preserve"> </v>
      </c>
      <c r="CD133" s="18" t="str">
        <f t="shared" ref="CD133:CD137" si="799">IF(CB133=0," ",IF(CA133/CB133*100&gt;200,"св.200",CA133/CB133))</f>
        <v xml:space="preserve"> </v>
      </c>
      <c r="CE133" s="17">
        <f t="shared" si="765"/>
        <v>0</v>
      </c>
      <c r="CF133" s="17">
        <f t="shared" si="766"/>
        <v>0</v>
      </c>
      <c r="CG133" s="17">
        <f t="shared" si="766"/>
        <v>0</v>
      </c>
      <c r="CH133" s="24" t="str">
        <f t="shared" ref="CH133:CH137" si="800">IF(CF133&lt;=0," ",IF(CE133&lt;=0," ",IF(CF133/CE133*100&gt;200,"СВ.200",CF133/CE133)))</f>
        <v xml:space="preserve"> </v>
      </c>
      <c r="CI133" s="18" t="str">
        <f t="shared" ref="CI133:CI137" si="801">IF(CG133=0," ",IF(CF133/CG133*100&gt;200,"св.200",CF133/CG133))</f>
        <v xml:space="preserve"> </v>
      </c>
      <c r="CJ133" s="23"/>
      <c r="CK133" s="23"/>
      <c r="CL133" s="23"/>
      <c r="CM133" s="18" t="str">
        <f t="shared" ref="CM133:CM137" si="802">IF(CK133&lt;=0," ",IF(CJ133&lt;=0," ",IF(CK133/CJ133*100&gt;200,"СВ.200",CK133/CJ133)))</f>
        <v xml:space="preserve"> </v>
      </c>
      <c r="CN133" s="18" t="str">
        <f t="shared" ref="CN133:CN137" si="803">IF(CL133=0," ",IF(CK133/CL133*100&gt;200,"св.200",CK133/CL133))</f>
        <v xml:space="preserve"> </v>
      </c>
      <c r="CO133" s="23"/>
      <c r="CP133" s="23"/>
      <c r="CQ133" s="23"/>
      <c r="CR133" s="18" t="str">
        <f t="shared" ref="CR133:CR137" si="804">IF(CP133&lt;=0," ",IF(CO133&lt;=0," ",IF(CP133/CO133*100&gt;200,"СВ.200",CP133/CO133)))</f>
        <v xml:space="preserve"> </v>
      </c>
      <c r="CS133" s="18" t="str">
        <f t="shared" ref="CS133:CS137" si="805">IF(CQ133=0," ",IF(CP133/CQ133*100&gt;200,"св.200",CP133/CQ133))</f>
        <v xml:space="preserve"> </v>
      </c>
      <c r="CT133" s="23"/>
      <c r="CU133" s="23"/>
      <c r="CV133" s="23"/>
      <c r="CW133" s="18" t="str">
        <f t="shared" si="418"/>
        <v xml:space="preserve"> </v>
      </c>
      <c r="CX133" s="18" t="str">
        <f t="shared" si="419"/>
        <v xml:space="preserve"> </v>
      </c>
      <c r="CY133" s="23"/>
      <c r="CZ133" s="23"/>
      <c r="DA133" s="23"/>
      <c r="DB133" s="18" t="str">
        <f t="shared" ref="DB133:DB137" si="806">IF(CZ133&lt;=0," ",IF(CY133&lt;=0," ",IF(CZ133/CY133*100&gt;200,"СВ.200",CZ133/CY133)))</f>
        <v xml:space="preserve"> </v>
      </c>
      <c r="DC133" s="18" t="str">
        <f t="shared" ref="DC133:DC137" si="807">IF(DA133=0," ",IF(CZ133/DA133*100&gt;200,"св.200",CZ133/DA133))</f>
        <v xml:space="preserve"> </v>
      </c>
      <c r="DD133" s="23"/>
      <c r="DE133" s="23"/>
      <c r="DF133" s="23"/>
      <c r="DG133" s="18" t="str">
        <f t="shared" ref="DG133:DG137" si="808">IF(DE133&lt;=0," ",IF(DD133&lt;=0," ",IF(DE133/DD133*100&gt;200,"СВ.200",DE133/DD133)))</f>
        <v xml:space="preserve"> </v>
      </c>
      <c r="DH133" s="18" t="str">
        <f t="shared" ref="DH133:DH137" si="809">IF(DF133=0," ",IF(DE133/DF133*100&gt;200,"св.200",DE133/DF133))</f>
        <v xml:space="preserve"> </v>
      </c>
      <c r="DI133" s="23"/>
      <c r="DJ133" s="23"/>
      <c r="DK133" s="18" t="str">
        <f t="shared" si="758"/>
        <v xml:space="preserve"> </v>
      </c>
      <c r="DL133" s="23"/>
      <c r="DM133" s="23"/>
      <c r="DN133" s="23"/>
      <c r="DO133" s="18" t="str">
        <f t="shared" ref="DO133:DO137" si="810">IF(DM133&lt;=0," ",IF(DL133&lt;=0," ",IF(DM133/DL133*100&gt;200,"СВ.200",DM133/DL133)))</f>
        <v xml:space="preserve"> </v>
      </c>
      <c r="DP133" s="18" t="str">
        <f t="shared" ref="DP133:DP136" si="811">IF(DN133=0," ",IF(DM133/DN133*100&gt;200,"св.200",DM133/DN133))</f>
        <v xml:space="preserve"> </v>
      </c>
      <c r="DQ133" s="23"/>
      <c r="DR133" s="23"/>
      <c r="DS133" s="23"/>
      <c r="DT133" s="18" t="str">
        <f t="shared" si="531"/>
        <v xml:space="preserve"> </v>
      </c>
      <c r="DU133" s="18" t="str">
        <f t="shared" si="768"/>
        <v xml:space="preserve"> </v>
      </c>
    </row>
    <row r="134" spans="1:125" s="39" customFormat="1" ht="15.75" customHeight="1" outlineLevel="1" x14ac:dyDescent="0.25">
      <c r="A134" s="11">
        <v>109</v>
      </c>
      <c r="B134" s="5" t="s">
        <v>33</v>
      </c>
      <c r="C134" s="17">
        <f t="shared" si="759"/>
        <v>400000</v>
      </c>
      <c r="D134" s="17">
        <f t="shared" si="760"/>
        <v>103920.20000000001</v>
      </c>
      <c r="E134" s="17">
        <f t="shared" si="760"/>
        <v>97240.540000000008</v>
      </c>
      <c r="F134" s="18">
        <f t="shared" ref="F134:F143" si="812">IF(D134&lt;=0," ",IF(D134/C134*100&gt;200,"СВ.200",D134/C134))</f>
        <v>0.25980050000000005</v>
      </c>
      <c r="G134" s="18">
        <f t="shared" si="769"/>
        <v>1.0686921319030109</v>
      </c>
      <c r="H134" s="10">
        <f t="shared" ref="H134:I137" si="813">W134++AG134+M134+AB134+AL134+R134</f>
        <v>400000</v>
      </c>
      <c r="I134" s="14">
        <f t="shared" si="813"/>
        <v>103920.20000000001</v>
      </c>
      <c r="J134" s="10">
        <f>O134+T134+AD134+AI134</f>
        <v>97240.540000000008</v>
      </c>
      <c r="K134" s="18">
        <f t="shared" si="770"/>
        <v>0.25980050000000005</v>
      </c>
      <c r="L134" s="18">
        <f t="shared" si="771"/>
        <v>1.0686921319030109</v>
      </c>
      <c r="M134" s="23">
        <v>105000</v>
      </c>
      <c r="N134" s="23">
        <v>40785.57</v>
      </c>
      <c r="O134" s="23">
        <v>49149.3</v>
      </c>
      <c r="P134" s="18">
        <f t="shared" si="772"/>
        <v>0.388434</v>
      </c>
      <c r="Q134" s="18">
        <f t="shared" si="773"/>
        <v>0.82983012982890902</v>
      </c>
      <c r="R134" s="23"/>
      <c r="S134" s="23"/>
      <c r="T134" s="23"/>
      <c r="U134" s="18" t="str">
        <f t="shared" si="774"/>
        <v xml:space="preserve"> </v>
      </c>
      <c r="V134" s="18" t="str">
        <f t="shared" si="775"/>
        <v xml:space="preserve"> </v>
      </c>
      <c r="W134" s="23"/>
      <c r="X134" s="23"/>
      <c r="Y134" s="23"/>
      <c r="Z134" s="18" t="str">
        <f t="shared" si="776"/>
        <v xml:space="preserve"> </v>
      </c>
      <c r="AA134" s="18" t="str">
        <f t="shared" si="777"/>
        <v xml:space="preserve"> </v>
      </c>
      <c r="AB134" s="23">
        <v>65000</v>
      </c>
      <c r="AC134" s="23">
        <v>19046.82</v>
      </c>
      <c r="AD134" s="23">
        <v>8787.2000000000007</v>
      </c>
      <c r="AE134" s="18">
        <f t="shared" si="778"/>
        <v>0.29302800000000001</v>
      </c>
      <c r="AF134" s="18" t="str">
        <f t="shared" si="779"/>
        <v>св.200</v>
      </c>
      <c r="AG134" s="23">
        <v>230000</v>
      </c>
      <c r="AH134" s="23">
        <v>44087.81</v>
      </c>
      <c r="AI134" s="23">
        <v>39304.04</v>
      </c>
      <c r="AJ134" s="18">
        <f t="shared" si="780"/>
        <v>0.19168613043478261</v>
      </c>
      <c r="AK134" s="18">
        <f t="shared" si="781"/>
        <v>1.12171191561987</v>
      </c>
      <c r="AL134" s="23"/>
      <c r="AM134" s="23"/>
      <c r="AN134" s="23"/>
      <c r="AO134" s="18" t="str">
        <f t="shared" si="782"/>
        <v xml:space="preserve"> </v>
      </c>
      <c r="AP134" s="18" t="str">
        <f t="shared" si="783"/>
        <v xml:space="preserve"> </v>
      </c>
      <c r="AQ134" s="6">
        <f t="shared" si="762"/>
        <v>0</v>
      </c>
      <c r="AR134" s="6">
        <f t="shared" si="763"/>
        <v>0</v>
      </c>
      <c r="AS134" s="6">
        <f t="shared" si="764"/>
        <v>0</v>
      </c>
      <c r="AT134" s="18" t="str">
        <f t="shared" si="784"/>
        <v xml:space="preserve"> </v>
      </c>
      <c r="AU134" s="18" t="str">
        <f>IF(AR134=0," ",IF(AR134/AS134*100&gt;200,"св.200",AR134/AS134))</f>
        <v xml:space="preserve"> </v>
      </c>
      <c r="AV134" s="23"/>
      <c r="AW134" s="23"/>
      <c r="AX134" s="23"/>
      <c r="AY134" s="18" t="str">
        <f t="shared" si="786"/>
        <v xml:space="preserve"> </v>
      </c>
      <c r="AZ134" s="18" t="str">
        <f t="shared" si="787"/>
        <v xml:space="preserve"> </v>
      </c>
      <c r="BA134" s="23"/>
      <c r="BB134" s="23"/>
      <c r="BC134" s="23"/>
      <c r="BD134" s="18" t="str">
        <f t="shared" si="788"/>
        <v xml:space="preserve"> </v>
      </c>
      <c r="BE134" s="18" t="str">
        <f t="shared" si="789"/>
        <v xml:space="preserve"> </v>
      </c>
      <c r="BF134" s="23"/>
      <c r="BG134" s="23"/>
      <c r="BH134" s="23"/>
      <c r="BI134" s="18" t="str">
        <f t="shared" si="790"/>
        <v xml:space="preserve"> </v>
      </c>
      <c r="BJ134" s="18" t="str">
        <f t="shared" si="791"/>
        <v xml:space="preserve"> </v>
      </c>
      <c r="BK134" s="23"/>
      <c r="BL134" s="23"/>
      <c r="BM134" s="23"/>
      <c r="BN134" s="18" t="str">
        <f t="shared" si="792"/>
        <v xml:space="preserve"> </v>
      </c>
      <c r="BO134" s="18" t="str">
        <f t="shared" si="793"/>
        <v xml:space="preserve"> </v>
      </c>
      <c r="BP134" s="23"/>
      <c r="BQ134" s="23"/>
      <c r="BR134" s="23"/>
      <c r="BS134" s="18" t="str">
        <f t="shared" si="794"/>
        <v xml:space="preserve"> </v>
      </c>
      <c r="BT134" s="18" t="str">
        <f t="shared" si="795"/>
        <v xml:space="preserve"> </v>
      </c>
      <c r="BU134" s="23"/>
      <c r="BV134" s="23"/>
      <c r="BW134" s="23"/>
      <c r="BX134" s="18" t="str">
        <f t="shared" si="796"/>
        <v xml:space="preserve"> </v>
      </c>
      <c r="BY134" s="18" t="str">
        <f t="shared" ref="BY134" si="814">IF(BV134=0," ",IF(BV134/BW134*100&gt;200,"св.200",BV134/BW134))</f>
        <v xml:space="preserve"> </v>
      </c>
      <c r="BZ134" s="23"/>
      <c r="CA134" s="23"/>
      <c r="CB134" s="23"/>
      <c r="CC134" s="18" t="str">
        <f t="shared" si="798"/>
        <v xml:space="preserve"> </v>
      </c>
      <c r="CD134" s="18" t="str">
        <f t="shared" si="799"/>
        <v xml:space="preserve"> </v>
      </c>
      <c r="CE134" s="17">
        <f t="shared" si="765"/>
        <v>0</v>
      </c>
      <c r="CF134" s="17">
        <f t="shared" si="766"/>
        <v>0</v>
      </c>
      <c r="CG134" s="17">
        <f t="shared" si="766"/>
        <v>0</v>
      </c>
      <c r="CH134" s="24" t="str">
        <f t="shared" si="800"/>
        <v xml:space="preserve"> </v>
      </c>
      <c r="CI134" s="18" t="str">
        <f t="shared" si="801"/>
        <v xml:space="preserve"> </v>
      </c>
      <c r="CJ134" s="23"/>
      <c r="CK134" s="23"/>
      <c r="CL134" s="23"/>
      <c r="CM134" s="18" t="str">
        <f t="shared" si="802"/>
        <v xml:space="preserve"> </v>
      </c>
      <c r="CN134" s="18" t="str">
        <f t="shared" si="803"/>
        <v xml:space="preserve"> </v>
      </c>
      <c r="CO134" s="23"/>
      <c r="CP134" s="23"/>
      <c r="CQ134" s="23"/>
      <c r="CR134" s="18" t="str">
        <f t="shared" si="804"/>
        <v xml:space="preserve"> </v>
      </c>
      <c r="CS134" s="18" t="str">
        <f t="shared" si="805"/>
        <v xml:space="preserve"> </v>
      </c>
      <c r="CT134" s="23"/>
      <c r="CU134" s="23"/>
      <c r="CV134" s="23"/>
      <c r="CW134" s="18" t="str">
        <f t="shared" ref="CW134:CW146" si="815">IF(CU134&lt;=0," ",IF(CT134&lt;=0," ",IF(CU134/CT134*100&gt;200,"СВ.200",CU134/CT134)))</f>
        <v xml:space="preserve"> </v>
      </c>
      <c r="CX134" s="18" t="str">
        <f t="shared" ref="CX134:CX146" si="816">IF(CV134=0," ",IF(CU134/CV134*100&gt;200,"св.200",CU134/CV134))</f>
        <v xml:space="preserve"> </v>
      </c>
      <c r="CY134" s="23"/>
      <c r="CZ134" s="23"/>
      <c r="DA134" s="23"/>
      <c r="DB134" s="18" t="str">
        <f t="shared" si="806"/>
        <v xml:space="preserve"> </v>
      </c>
      <c r="DC134" s="18" t="str">
        <f t="shared" si="807"/>
        <v xml:space="preserve"> </v>
      </c>
      <c r="DD134" s="23"/>
      <c r="DE134" s="23"/>
      <c r="DF134" s="23"/>
      <c r="DG134" s="18" t="str">
        <f t="shared" si="808"/>
        <v xml:space="preserve"> </v>
      </c>
      <c r="DH134" s="18" t="str">
        <f t="shared" si="809"/>
        <v xml:space="preserve"> </v>
      </c>
      <c r="DI134" s="23"/>
      <c r="DJ134" s="23"/>
      <c r="DK134" s="18" t="str">
        <f t="shared" si="758"/>
        <v xml:space="preserve"> </v>
      </c>
      <c r="DL134" s="23"/>
      <c r="DM134" s="23"/>
      <c r="DN134" s="23"/>
      <c r="DO134" s="18" t="str">
        <f t="shared" si="810"/>
        <v xml:space="preserve"> </v>
      </c>
      <c r="DP134" s="18" t="str">
        <f t="shared" si="811"/>
        <v xml:space="preserve"> </v>
      </c>
      <c r="DQ134" s="23"/>
      <c r="DR134" s="23"/>
      <c r="DS134" s="23"/>
      <c r="DT134" s="18" t="str">
        <f t="shared" si="531"/>
        <v xml:space="preserve"> </v>
      </c>
      <c r="DU134" s="18" t="str">
        <f t="shared" si="768"/>
        <v xml:space="preserve"> </v>
      </c>
    </row>
    <row r="135" spans="1:125" s="39" customFormat="1" ht="15.75" customHeight="1" outlineLevel="1" x14ac:dyDescent="0.25">
      <c r="A135" s="11">
        <v>110</v>
      </c>
      <c r="B135" s="5" t="s">
        <v>146</v>
      </c>
      <c r="C135" s="17">
        <f t="shared" si="759"/>
        <v>3483913</v>
      </c>
      <c r="D135" s="17">
        <f t="shared" si="760"/>
        <v>1777085.6800000002</v>
      </c>
      <c r="E135" s="17">
        <f t="shared" si="760"/>
        <v>1199386.4500000002</v>
      </c>
      <c r="F135" s="18">
        <f t="shared" si="812"/>
        <v>0.51008325408814748</v>
      </c>
      <c r="G135" s="18">
        <f t="shared" si="769"/>
        <v>1.4816622949175389</v>
      </c>
      <c r="H135" s="10">
        <f t="shared" si="813"/>
        <v>2667600</v>
      </c>
      <c r="I135" s="14">
        <f t="shared" si="813"/>
        <v>1012502.36</v>
      </c>
      <c r="J135" s="10">
        <f>Y135++AI135+O135+AD135+AN135+T135</f>
        <v>1092919.08</v>
      </c>
      <c r="K135" s="18">
        <f t="shared" si="770"/>
        <v>0.37955554056080371</v>
      </c>
      <c r="L135" s="18">
        <f t="shared" si="771"/>
        <v>0.92642024329925676</v>
      </c>
      <c r="M135" s="26">
        <v>2007600</v>
      </c>
      <c r="N135" s="26">
        <v>863194.96</v>
      </c>
      <c r="O135" s="26">
        <v>927793.52</v>
      </c>
      <c r="P135" s="18">
        <f t="shared" si="772"/>
        <v>0.42996361825064749</v>
      </c>
      <c r="Q135" s="18">
        <f>IF(O135=0," ",IF(N135/O135*100&gt;200,"св.200",N135/O135))</f>
        <v>0.93037399097161178</v>
      </c>
      <c r="R135" s="26"/>
      <c r="S135" s="26"/>
      <c r="T135" s="26"/>
      <c r="U135" s="18" t="str">
        <f t="shared" si="774"/>
        <v xml:space="preserve"> </v>
      </c>
      <c r="V135" s="18" t="str">
        <f t="shared" si="775"/>
        <v xml:space="preserve"> </v>
      </c>
      <c r="W135" s="26"/>
      <c r="X135" s="26"/>
      <c r="Y135" s="26"/>
      <c r="Z135" s="18" t="str">
        <f t="shared" si="776"/>
        <v xml:space="preserve"> </v>
      </c>
      <c r="AA135" s="18" t="str">
        <f t="shared" si="777"/>
        <v xml:space="preserve"> </v>
      </c>
      <c r="AB135" s="26">
        <v>60000</v>
      </c>
      <c r="AC135" s="26">
        <v>4458.66</v>
      </c>
      <c r="AD135" s="26">
        <v>13160.3</v>
      </c>
      <c r="AE135" s="18">
        <f t="shared" si="778"/>
        <v>7.4311000000000002E-2</v>
      </c>
      <c r="AF135" s="18">
        <f t="shared" si="779"/>
        <v>0.33879622804951254</v>
      </c>
      <c r="AG135" s="26">
        <v>600000</v>
      </c>
      <c r="AH135" s="26">
        <v>144848.74</v>
      </c>
      <c r="AI135" s="26">
        <v>151965.26</v>
      </c>
      <c r="AJ135" s="18">
        <f t="shared" si="780"/>
        <v>0.24141456666666666</v>
      </c>
      <c r="AK135" s="18">
        <f t="shared" si="781"/>
        <v>0.95317008637368816</v>
      </c>
      <c r="AL135" s="26"/>
      <c r="AM135" s="26"/>
      <c r="AN135" s="26"/>
      <c r="AO135" s="18" t="str">
        <f t="shared" si="782"/>
        <v xml:space="preserve"> </v>
      </c>
      <c r="AP135" s="18" t="str">
        <f t="shared" si="783"/>
        <v xml:space="preserve"> </v>
      </c>
      <c r="AQ135" s="6">
        <f t="shared" si="762"/>
        <v>816313</v>
      </c>
      <c r="AR135" s="6">
        <f t="shared" si="763"/>
        <v>764583.32000000007</v>
      </c>
      <c r="AS135" s="6">
        <f t="shared" si="764"/>
        <v>106467.37</v>
      </c>
      <c r="AT135" s="18">
        <f t="shared" si="784"/>
        <v>0.93663009164376909</v>
      </c>
      <c r="AU135" s="18" t="str">
        <f t="shared" si="785"/>
        <v>св.200</v>
      </c>
      <c r="AV135" s="26"/>
      <c r="AW135" s="26"/>
      <c r="AX135" s="26"/>
      <c r="AY135" s="18" t="str">
        <f t="shared" si="786"/>
        <v xml:space="preserve"> </v>
      </c>
      <c r="AZ135" s="18" t="str">
        <f t="shared" si="787"/>
        <v xml:space="preserve"> </v>
      </c>
      <c r="BA135" s="26">
        <v>50000</v>
      </c>
      <c r="BB135" s="26">
        <v>15161.12</v>
      </c>
      <c r="BC135" s="26">
        <v>12345.95</v>
      </c>
      <c r="BD135" s="18">
        <f t="shared" si="788"/>
        <v>0.3032224</v>
      </c>
      <c r="BE135" s="18">
        <f t="shared" si="789"/>
        <v>1.228023764878361</v>
      </c>
      <c r="BF135" s="26">
        <v>17000</v>
      </c>
      <c r="BG135" s="26">
        <v>7609.2</v>
      </c>
      <c r="BH135" s="26">
        <v>7609.2</v>
      </c>
      <c r="BI135" s="18">
        <f t="shared" si="790"/>
        <v>0.4476</v>
      </c>
      <c r="BJ135" s="18">
        <f t="shared" si="791"/>
        <v>1</v>
      </c>
      <c r="BK135" s="26"/>
      <c r="BL135" s="26"/>
      <c r="BM135" s="26"/>
      <c r="BN135" s="18" t="str">
        <f t="shared" si="792"/>
        <v xml:space="preserve"> </v>
      </c>
      <c r="BO135" s="18" t="str">
        <f t="shared" si="793"/>
        <v xml:space="preserve"> </v>
      </c>
      <c r="BP135" s="26"/>
      <c r="BQ135" s="26"/>
      <c r="BR135" s="26"/>
      <c r="BS135" s="18" t="str">
        <f t="shared" si="794"/>
        <v xml:space="preserve"> </v>
      </c>
      <c r="BT135" s="18" t="str">
        <f t="shared" si="795"/>
        <v xml:space="preserve"> </v>
      </c>
      <c r="BU135" s="26">
        <v>97005</v>
      </c>
      <c r="BV135" s="26">
        <v>89505</v>
      </c>
      <c r="BW135" s="26">
        <v>27336.82</v>
      </c>
      <c r="BX135" s="18">
        <f t="shared" si="796"/>
        <v>0.92268439771145816</v>
      </c>
      <c r="BY135" s="18" t="str">
        <f t="shared" si="797"/>
        <v>св.200</v>
      </c>
      <c r="BZ135" s="26">
        <v>581400</v>
      </c>
      <c r="CA135" s="26">
        <v>581400</v>
      </c>
      <c r="CB135" s="26"/>
      <c r="CC135" s="18">
        <f t="shared" si="798"/>
        <v>1</v>
      </c>
      <c r="CD135" s="18" t="str">
        <f t="shared" si="799"/>
        <v xml:space="preserve"> </v>
      </c>
      <c r="CE135" s="17">
        <f t="shared" si="765"/>
        <v>0</v>
      </c>
      <c r="CF135" s="17">
        <f t="shared" si="766"/>
        <v>0</v>
      </c>
      <c r="CG135" s="17">
        <f t="shared" si="766"/>
        <v>0</v>
      </c>
      <c r="CH135" s="24" t="str">
        <f t="shared" si="800"/>
        <v xml:space="preserve"> </v>
      </c>
      <c r="CI135" s="18" t="str">
        <f t="shared" si="801"/>
        <v xml:space="preserve"> </v>
      </c>
      <c r="CJ135" s="26"/>
      <c r="CK135" s="26"/>
      <c r="CL135" s="26"/>
      <c r="CM135" s="18" t="str">
        <f t="shared" si="802"/>
        <v xml:space="preserve"> </v>
      </c>
      <c r="CN135" s="18" t="str">
        <f t="shared" si="803"/>
        <v xml:space="preserve"> </v>
      </c>
      <c r="CO135" s="26"/>
      <c r="CP135" s="26"/>
      <c r="CQ135" s="26"/>
      <c r="CR135" s="18" t="str">
        <f t="shared" si="804"/>
        <v xml:space="preserve"> </v>
      </c>
      <c r="CS135" s="18" t="str">
        <f t="shared" si="805"/>
        <v xml:space="preserve"> </v>
      </c>
      <c r="CT135" s="26"/>
      <c r="CU135" s="26"/>
      <c r="CV135" s="26"/>
      <c r="CW135" s="18" t="str">
        <f t="shared" si="815"/>
        <v xml:space="preserve"> </v>
      </c>
      <c r="CX135" s="18" t="str">
        <f t="shared" si="816"/>
        <v xml:space="preserve"> </v>
      </c>
      <c r="CY135" s="26"/>
      <c r="CZ135" s="26"/>
      <c r="DA135" s="26"/>
      <c r="DB135" s="18" t="str">
        <f t="shared" si="806"/>
        <v xml:space="preserve"> </v>
      </c>
      <c r="DC135" s="18" t="str">
        <f t="shared" si="807"/>
        <v xml:space="preserve"> </v>
      </c>
      <c r="DD135" s="26"/>
      <c r="DE135" s="26"/>
      <c r="DF135" s="26"/>
      <c r="DG135" s="18" t="str">
        <f t="shared" si="808"/>
        <v xml:space="preserve"> </v>
      </c>
      <c r="DH135" s="18" t="str">
        <f t="shared" si="809"/>
        <v xml:space="preserve"> </v>
      </c>
      <c r="DI135" s="26"/>
      <c r="DJ135" s="26"/>
      <c r="DK135" s="18" t="str">
        <f t="shared" si="758"/>
        <v xml:space="preserve"> </v>
      </c>
      <c r="DL135" s="26"/>
      <c r="DM135" s="26"/>
      <c r="DN135" s="26"/>
      <c r="DO135" s="18" t="str">
        <f t="shared" si="810"/>
        <v xml:space="preserve"> </v>
      </c>
      <c r="DP135" s="18" t="str">
        <f t="shared" si="811"/>
        <v xml:space="preserve"> </v>
      </c>
      <c r="DQ135" s="26">
        <v>70908</v>
      </c>
      <c r="DR135" s="26">
        <v>70908</v>
      </c>
      <c r="DS135" s="26">
        <v>59175.4</v>
      </c>
      <c r="DT135" s="18">
        <f t="shared" si="531"/>
        <v>1</v>
      </c>
      <c r="DU135" s="18">
        <f t="shared" si="768"/>
        <v>1.198268199285514</v>
      </c>
    </row>
    <row r="136" spans="1:125" s="39" customFormat="1" ht="15.75" customHeight="1" outlineLevel="1" x14ac:dyDescent="0.25">
      <c r="A136" s="11">
        <v>111</v>
      </c>
      <c r="B136" s="5" t="s">
        <v>47</v>
      </c>
      <c r="C136" s="17">
        <f t="shared" si="759"/>
        <v>933162.21</v>
      </c>
      <c r="D136" s="17">
        <f t="shared" si="760"/>
        <v>306944.88999999996</v>
      </c>
      <c r="E136" s="17">
        <f t="shared" si="760"/>
        <v>321518.83</v>
      </c>
      <c r="F136" s="18">
        <f t="shared" si="812"/>
        <v>0.32892983311015128</v>
      </c>
      <c r="G136" s="18">
        <f t="shared" si="769"/>
        <v>0.95467158175463607</v>
      </c>
      <c r="H136" s="10">
        <f t="shared" si="813"/>
        <v>872495</v>
      </c>
      <c r="I136" s="14">
        <f t="shared" si="813"/>
        <v>306936.93999999994</v>
      </c>
      <c r="J136" s="10">
        <f>Y136++AI136+O136+AD136+AN136+T136</f>
        <v>321511.99</v>
      </c>
      <c r="K136" s="18">
        <f t="shared" si="770"/>
        <v>0.3517922051129232</v>
      </c>
      <c r="L136" s="18">
        <f t="shared" si="771"/>
        <v>0.95466716497882387</v>
      </c>
      <c r="M136" s="23">
        <v>355295</v>
      </c>
      <c r="N136" s="23">
        <v>267625.11</v>
      </c>
      <c r="O136" s="23">
        <v>169379.49</v>
      </c>
      <c r="P136" s="18">
        <f t="shared" si="772"/>
        <v>0.75324761114003858</v>
      </c>
      <c r="Q136" s="18">
        <f t="shared" si="773"/>
        <v>1.58003256474559</v>
      </c>
      <c r="R136" s="23"/>
      <c r="S136" s="23"/>
      <c r="T136" s="23"/>
      <c r="U136" s="18" t="str">
        <f t="shared" si="774"/>
        <v xml:space="preserve"> </v>
      </c>
      <c r="V136" s="18" t="str">
        <f t="shared" si="775"/>
        <v xml:space="preserve"> </v>
      </c>
      <c r="W136" s="23">
        <v>1200</v>
      </c>
      <c r="X136" s="23"/>
      <c r="Y136" s="23">
        <v>11064</v>
      </c>
      <c r="Z136" s="18" t="str">
        <f t="shared" si="776"/>
        <v xml:space="preserve"> </v>
      </c>
      <c r="AA136" s="18">
        <f t="shared" si="777"/>
        <v>0</v>
      </c>
      <c r="AB136" s="23">
        <v>132000</v>
      </c>
      <c r="AC136" s="23">
        <v>3820.79</v>
      </c>
      <c r="AD136" s="23">
        <v>40431.360000000001</v>
      </c>
      <c r="AE136" s="18">
        <f t="shared" si="778"/>
        <v>2.8945378787878787E-2</v>
      </c>
      <c r="AF136" s="18">
        <f t="shared" si="779"/>
        <v>9.4500654937157688E-2</v>
      </c>
      <c r="AG136" s="23">
        <v>384000</v>
      </c>
      <c r="AH136" s="23">
        <v>35491.040000000001</v>
      </c>
      <c r="AI136" s="23">
        <v>100637.14</v>
      </c>
      <c r="AJ136" s="18">
        <f t="shared" si="780"/>
        <v>9.2424583333333338E-2</v>
      </c>
      <c r="AK136" s="18">
        <f t="shared" si="781"/>
        <v>0.35266344015738127</v>
      </c>
      <c r="AL136" s="23"/>
      <c r="AM136" s="23"/>
      <c r="AN136" s="23"/>
      <c r="AO136" s="18" t="str">
        <f t="shared" si="782"/>
        <v xml:space="preserve"> </v>
      </c>
      <c r="AP136" s="18" t="str">
        <f>IF(AM136=0," ",IF(AM136/AN136*100&gt;200,"св.200",AM136/AN136))</f>
        <v xml:space="preserve"> </v>
      </c>
      <c r="AQ136" s="6">
        <f t="shared" si="762"/>
        <v>60667.210000000006</v>
      </c>
      <c r="AR136" s="6">
        <f t="shared" si="763"/>
        <v>7.95</v>
      </c>
      <c r="AS136" s="6">
        <f t="shared" si="764"/>
        <v>6.84</v>
      </c>
      <c r="AT136" s="18">
        <f t="shared" si="784"/>
        <v>1.3104278241903657E-4</v>
      </c>
      <c r="AU136" s="18">
        <f t="shared" si="785"/>
        <v>1.1622807017543859</v>
      </c>
      <c r="AV136" s="23"/>
      <c r="AW136" s="23"/>
      <c r="AX136" s="23"/>
      <c r="AY136" s="18" t="str">
        <f t="shared" si="786"/>
        <v xml:space="preserve"> </v>
      </c>
      <c r="AZ136" s="18" t="str">
        <f t="shared" si="787"/>
        <v xml:space="preserve"> </v>
      </c>
      <c r="BA136" s="23">
        <v>47105.120000000003</v>
      </c>
      <c r="BB136" s="23">
        <v>7.95</v>
      </c>
      <c r="BC136" s="23">
        <v>6.84</v>
      </c>
      <c r="BD136" s="18">
        <f t="shared" si="788"/>
        <v>1.6877146263505962E-4</v>
      </c>
      <c r="BE136" s="18">
        <f t="shared" si="789"/>
        <v>1.1622807017543859</v>
      </c>
      <c r="BF136" s="23"/>
      <c r="BG136" s="23"/>
      <c r="BH136" s="23"/>
      <c r="BI136" s="18" t="str">
        <f t="shared" si="790"/>
        <v xml:space="preserve"> </v>
      </c>
      <c r="BJ136" s="18" t="str">
        <f t="shared" si="791"/>
        <v xml:space="preserve"> </v>
      </c>
      <c r="BK136" s="23"/>
      <c r="BL136" s="23"/>
      <c r="BM136" s="23"/>
      <c r="BN136" s="18" t="str">
        <f t="shared" si="792"/>
        <v xml:space="preserve"> </v>
      </c>
      <c r="BO136" s="18" t="str">
        <f t="shared" si="793"/>
        <v xml:space="preserve"> </v>
      </c>
      <c r="BP136" s="23"/>
      <c r="BQ136" s="23"/>
      <c r="BR136" s="23"/>
      <c r="BS136" s="18" t="str">
        <f t="shared" si="794"/>
        <v xml:space="preserve"> </v>
      </c>
      <c r="BT136" s="18" t="str">
        <f t="shared" si="795"/>
        <v xml:space="preserve"> </v>
      </c>
      <c r="BU136" s="23"/>
      <c r="BV136" s="23"/>
      <c r="BW136" s="23"/>
      <c r="BX136" s="18" t="str">
        <f t="shared" si="796"/>
        <v xml:space="preserve"> </v>
      </c>
      <c r="BY136" s="18" t="str">
        <f t="shared" si="797"/>
        <v xml:space="preserve"> </v>
      </c>
      <c r="BZ136" s="23"/>
      <c r="CA136" s="23"/>
      <c r="CB136" s="23"/>
      <c r="CC136" s="18" t="str">
        <f t="shared" si="798"/>
        <v xml:space="preserve"> </v>
      </c>
      <c r="CD136" s="18" t="str">
        <f t="shared" si="799"/>
        <v xml:space="preserve"> </v>
      </c>
      <c r="CE136" s="17">
        <f t="shared" si="765"/>
        <v>0</v>
      </c>
      <c r="CF136" s="17">
        <f t="shared" si="766"/>
        <v>0</v>
      </c>
      <c r="CG136" s="17">
        <f t="shared" si="766"/>
        <v>0</v>
      </c>
      <c r="CH136" s="24" t="str">
        <f t="shared" si="800"/>
        <v xml:space="preserve"> </v>
      </c>
      <c r="CI136" s="18" t="str">
        <f t="shared" si="801"/>
        <v xml:space="preserve"> </v>
      </c>
      <c r="CJ136" s="23"/>
      <c r="CK136" s="23"/>
      <c r="CL136" s="23"/>
      <c r="CM136" s="18" t="str">
        <f t="shared" si="802"/>
        <v xml:space="preserve"> </v>
      </c>
      <c r="CN136" s="18" t="str">
        <f t="shared" si="803"/>
        <v xml:space="preserve"> </v>
      </c>
      <c r="CO136" s="23"/>
      <c r="CP136" s="23"/>
      <c r="CQ136" s="23"/>
      <c r="CR136" s="18" t="str">
        <f t="shared" si="804"/>
        <v xml:space="preserve"> </v>
      </c>
      <c r="CS136" s="18" t="str">
        <f t="shared" si="805"/>
        <v xml:space="preserve"> </v>
      </c>
      <c r="CT136" s="23"/>
      <c r="CU136" s="23"/>
      <c r="CV136" s="23"/>
      <c r="CW136" s="18" t="str">
        <f t="shared" si="815"/>
        <v xml:space="preserve"> </v>
      </c>
      <c r="CX136" s="18" t="str">
        <f t="shared" si="816"/>
        <v xml:space="preserve"> </v>
      </c>
      <c r="CY136" s="23"/>
      <c r="CZ136" s="23"/>
      <c r="DA136" s="23"/>
      <c r="DB136" s="18" t="str">
        <f t="shared" si="806"/>
        <v xml:space="preserve"> </v>
      </c>
      <c r="DC136" s="18" t="str">
        <f t="shared" si="807"/>
        <v xml:space="preserve"> </v>
      </c>
      <c r="DD136" s="23"/>
      <c r="DE136" s="23"/>
      <c r="DF136" s="23"/>
      <c r="DG136" s="18" t="str">
        <f t="shared" si="808"/>
        <v xml:space="preserve"> </v>
      </c>
      <c r="DH136" s="18" t="str">
        <f t="shared" si="809"/>
        <v xml:space="preserve"> </v>
      </c>
      <c r="DI136" s="23"/>
      <c r="DJ136" s="23"/>
      <c r="DK136" s="18" t="str">
        <f t="shared" si="758"/>
        <v xml:space="preserve"> </v>
      </c>
      <c r="DL136" s="23"/>
      <c r="DM136" s="23"/>
      <c r="DN136" s="23"/>
      <c r="DO136" s="18" t="str">
        <f t="shared" si="810"/>
        <v xml:space="preserve"> </v>
      </c>
      <c r="DP136" s="18" t="str">
        <f t="shared" si="811"/>
        <v xml:space="preserve"> </v>
      </c>
      <c r="DQ136" s="23">
        <v>13562.09</v>
      </c>
      <c r="DR136" s="23"/>
      <c r="DS136" s="23"/>
      <c r="DT136" s="18" t="str">
        <f t="shared" ref="DT136:DT137" si="817">IF(DR136&lt;=0," ",IF(DQ136&lt;=0," ",IF(DR136/DQ136*100&gt;200,"СВ.200",DR136/DQ136)))</f>
        <v xml:space="preserve"> </v>
      </c>
      <c r="DU136" s="18" t="str">
        <f t="shared" ref="DU136:DU137" si="818">IF(DS136=0," ",IF(DR136/DS136*100&gt;200,"св.200",DR136/DS136))</f>
        <v xml:space="preserve"> </v>
      </c>
    </row>
    <row r="137" spans="1:125" s="39" customFormat="1" ht="15.75" customHeight="1" outlineLevel="1" x14ac:dyDescent="0.25">
      <c r="A137" s="11">
        <f t="shared" ref="A137" si="819">A136+1</f>
        <v>112</v>
      </c>
      <c r="B137" s="5" t="s">
        <v>68</v>
      </c>
      <c r="C137" s="17">
        <f t="shared" si="759"/>
        <v>845700</v>
      </c>
      <c r="D137" s="17">
        <f t="shared" si="760"/>
        <v>62125.26</v>
      </c>
      <c r="E137" s="17">
        <f t="shared" si="760"/>
        <v>102392.63</v>
      </c>
      <c r="F137" s="18">
        <f t="shared" si="812"/>
        <v>7.346016317843207E-2</v>
      </c>
      <c r="G137" s="18">
        <f t="shared" si="769"/>
        <v>0.60673566056463246</v>
      </c>
      <c r="H137" s="10">
        <f t="shared" si="813"/>
        <v>835000</v>
      </c>
      <c r="I137" s="14">
        <f t="shared" si="813"/>
        <v>62125.18</v>
      </c>
      <c r="J137" s="10">
        <f>Y137++AI137+O137+AD137+AN137+T137</f>
        <v>102392.63</v>
      </c>
      <c r="K137" s="18">
        <f t="shared" si="770"/>
        <v>7.4401413173652689E-2</v>
      </c>
      <c r="L137" s="18">
        <f t="shared" si="771"/>
        <v>0.60673487925839975</v>
      </c>
      <c r="M137" s="23">
        <v>20000</v>
      </c>
      <c r="N137" s="23">
        <v>8721.67</v>
      </c>
      <c r="O137" s="23">
        <v>12740.05</v>
      </c>
      <c r="P137" s="18">
        <f t="shared" si="772"/>
        <v>0.43608350000000001</v>
      </c>
      <c r="Q137" s="18">
        <f>IF(O137=0," ",IF(N137/O137*100&gt;200,"св.200",N137/O137))</f>
        <v>0.68458679518526222</v>
      </c>
      <c r="R137" s="23"/>
      <c r="S137" s="23"/>
      <c r="T137" s="23"/>
      <c r="U137" s="18" t="str">
        <f t="shared" si="774"/>
        <v xml:space="preserve"> </v>
      </c>
      <c r="V137" s="18" t="str">
        <f t="shared" si="775"/>
        <v xml:space="preserve"> </v>
      </c>
      <c r="W137" s="23"/>
      <c r="X137" s="23">
        <v>3033.8</v>
      </c>
      <c r="Y137" s="23"/>
      <c r="Z137" s="18" t="str">
        <f t="shared" si="776"/>
        <v xml:space="preserve"> </v>
      </c>
      <c r="AA137" s="18" t="str">
        <f t="shared" si="777"/>
        <v xml:space="preserve"> </v>
      </c>
      <c r="AB137" s="23">
        <v>200000</v>
      </c>
      <c r="AC137" s="23">
        <v>7429.57</v>
      </c>
      <c r="AD137" s="23">
        <v>6683.6</v>
      </c>
      <c r="AE137" s="18">
        <f t="shared" si="778"/>
        <v>3.7147849999999996E-2</v>
      </c>
      <c r="AF137" s="18">
        <f t="shared" si="779"/>
        <v>1.1116120055060146</v>
      </c>
      <c r="AG137" s="23">
        <v>615000</v>
      </c>
      <c r="AH137" s="23">
        <v>42940.14</v>
      </c>
      <c r="AI137" s="23">
        <v>82968.98</v>
      </c>
      <c r="AJ137" s="18">
        <f t="shared" si="780"/>
        <v>6.9821365853658529E-2</v>
      </c>
      <c r="AK137" s="18">
        <f t="shared" si="781"/>
        <v>0.5175445088031696</v>
      </c>
      <c r="AL137" s="23"/>
      <c r="AM137" s="23"/>
      <c r="AN137" s="23"/>
      <c r="AO137" s="18" t="str">
        <f t="shared" si="782"/>
        <v xml:space="preserve"> </v>
      </c>
      <c r="AP137" s="18" t="str">
        <f t="shared" si="783"/>
        <v xml:space="preserve"> </v>
      </c>
      <c r="AQ137" s="6">
        <f t="shared" si="762"/>
        <v>10700</v>
      </c>
      <c r="AR137" s="6">
        <f t="shared" si="763"/>
        <v>0.08</v>
      </c>
      <c r="AS137" s="6">
        <f t="shared" si="764"/>
        <v>0</v>
      </c>
      <c r="AT137" s="18">
        <f t="shared" si="784"/>
        <v>7.4766355140186919E-6</v>
      </c>
      <c r="AU137" s="18" t="e">
        <f>IF(AR137=0," ",IF(AR137/AS137*100&gt;200,"св.200",AR137/AS137))</f>
        <v>#DIV/0!</v>
      </c>
      <c r="AV137" s="23"/>
      <c r="AW137" s="23"/>
      <c r="AX137" s="23"/>
      <c r="AY137" s="18" t="str">
        <f t="shared" si="786"/>
        <v xml:space="preserve"> </v>
      </c>
      <c r="AZ137" s="18" t="str">
        <f t="shared" si="787"/>
        <v xml:space="preserve"> </v>
      </c>
      <c r="BA137" s="23">
        <v>10700</v>
      </c>
      <c r="BB137" s="23"/>
      <c r="BC137" s="23"/>
      <c r="BD137" s="18" t="str">
        <f t="shared" ref="BD137" si="820">IF(BB137&lt;=0," ",IF(BA137&lt;=0," ",IF(BB137/BA137*100&gt;200,"СВ.200",BB137/BA137)))</f>
        <v xml:space="preserve"> </v>
      </c>
      <c r="BE137" s="18" t="str">
        <f t="shared" ref="BE137" si="821">IF(BC137=0," ",IF(BB137/BC137*100&gt;200,"св.200",BB137/BC137))</f>
        <v xml:space="preserve"> </v>
      </c>
      <c r="BF137" s="23"/>
      <c r="BG137" s="23"/>
      <c r="BH137" s="23"/>
      <c r="BI137" s="18" t="str">
        <f t="shared" si="790"/>
        <v xml:space="preserve"> </v>
      </c>
      <c r="BJ137" s="18" t="str">
        <f t="shared" si="791"/>
        <v xml:space="preserve"> </v>
      </c>
      <c r="BK137" s="23"/>
      <c r="BL137" s="23"/>
      <c r="BM137" s="23"/>
      <c r="BN137" s="18" t="str">
        <f t="shared" si="792"/>
        <v xml:space="preserve"> </v>
      </c>
      <c r="BO137" s="18" t="str">
        <f t="shared" si="793"/>
        <v xml:space="preserve"> </v>
      </c>
      <c r="BP137" s="23"/>
      <c r="BQ137" s="23"/>
      <c r="BR137" s="23"/>
      <c r="BS137" s="18" t="str">
        <f t="shared" si="794"/>
        <v xml:space="preserve"> </v>
      </c>
      <c r="BT137" s="18" t="str">
        <f t="shared" si="795"/>
        <v xml:space="preserve"> </v>
      </c>
      <c r="BU137" s="23"/>
      <c r="BV137" s="23"/>
      <c r="BW137" s="23"/>
      <c r="BX137" s="18" t="str">
        <f t="shared" si="796"/>
        <v xml:space="preserve"> </v>
      </c>
      <c r="BY137" s="18" t="str">
        <f t="shared" si="797"/>
        <v xml:space="preserve"> </v>
      </c>
      <c r="BZ137" s="23"/>
      <c r="CA137" s="23"/>
      <c r="CB137" s="23"/>
      <c r="CC137" s="18" t="str">
        <f t="shared" si="798"/>
        <v xml:space="preserve"> </v>
      </c>
      <c r="CD137" s="18" t="str">
        <f t="shared" si="799"/>
        <v xml:space="preserve"> </v>
      </c>
      <c r="CE137" s="17">
        <f t="shared" si="765"/>
        <v>0</v>
      </c>
      <c r="CF137" s="17">
        <f t="shared" si="766"/>
        <v>0</v>
      </c>
      <c r="CG137" s="17">
        <f t="shared" si="766"/>
        <v>0</v>
      </c>
      <c r="CH137" s="24" t="str">
        <f t="shared" si="800"/>
        <v xml:space="preserve"> </v>
      </c>
      <c r="CI137" s="18" t="str">
        <f t="shared" si="801"/>
        <v xml:space="preserve"> </v>
      </c>
      <c r="CJ137" s="23"/>
      <c r="CK137" s="23"/>
      <c r="CL137" s="23"/>
      <c r="CM137" s="18" t="str">
        <f t="shared" si="802"/>
        <v xml:space="preserve"> </v>
      </c>
      <c r="CN137" s="18" t="str">
        <f t="shared" si="803"/>
        <v xml:space="preserve"> </v>
      </c>
      <c r="CO137" s="23"/>
      <c r="CP137" s="23"/>
      <c r="CQ137" s="23"/>
      <c r="CR137" s="18" t="str">
        <f t="shared" si="804"/>
        <v xml:space="preserve"> </v>
      </c>
      <c r="CS137" s="18" t="str">
        <f t="shared" si="805"/>
        <v xml:space="preserve"> </v>
      </c>
      <c r="CT137" s="23"/>
      <c r="CU137" s="23"/>
      <c r="CV137" s="23"/>
      <c r="CW137" s="18" t="str">
        <f t="shared" si="815"/>
        <v xml:space="preserve"> </v>
      </c>
      <c r="CX137" s="18" t="str">
        <f t="shared" si="816"/>
        <v xml:space="preserve"> </v>
      </c>
      <c r="CY137" s="23"/>
      <c r="CZ137" s="23"/>
      <c r="DA137" s="23"/>
      <c r="DB137" s="18" t="str">
        <f t="shared" si="806"/>
        <v xml:space="preserve"> </v>
      </c>
      <c r="DC137" s="18" t="str">
        <f t="shared" si="807"/>
        <v xml:space="preserve"> </v>
      </c>
      <c r="DD137" s="23"/>
      <c r="DE137" s="23"/>
      <c r="DF137" s="23"/>
      <c r="DG137" s="18" t="str">
        <f t="shared" si="808"/>
        <v xml:space="preserve"> </v>
      </c>
      <c r="DH137" s="18" t="str">
        <f t="shared" si="809"/>
        <v xml:space="preserve"> </v>
      </c>
      <c r="DI137" s="23">
        <v>0.08</v>
      </c>
      <c r="DJ137" s="23"/>
      <c r="DK137" s="18"/>
      <c r="DL137" s="23"/>
      <c r="DM137" s="23"/>
      <c r="DN137" s="23"/>
      <c r="DO137" s="18" t="str">
        <f t="shared" si="810"/>
        <v xml:space="preserve"> </v>
      </c>
      <c r="DP137" s="18" t="str">
        <f>IF(DM137=0," ",IF(DM137/DN137*100&gt;200,"св.200",DM137/DN137))</f>
        <v xml:space="preserve"> </v>
      </c>
      <c r="DQ137" s="23"/>
      <c r="DR137" s="23"/>
      <c r="DS137" s="23"/>
      <c r="DT137" s="18" t="str">
        <f t="shared" si="817"/>
        <v xml:space="preserve"> </v>
      </c>
      <c r="DU137" s="18" t="str">
        <f t="shared" si="818"/>
        <v xml:space="preserve"> </v>
      </c>
    </row>
    <row r="138" spans="1:125" s="38" customFormat="1" ht="32.1" customHeight="1" x14ac:dyDescent="0.25">
      <c r="A138" s="12"/>
      <c r="B138" s="4" t="s">
        <v>141</v>
      </c>
      <c r="C138" s="20">
        <f>SUM(C139:C142)</f>
        <v>36643081.780000001</v>
      </c>
      <c r="D138" s="20">
        <f>SUM(D139:D142)</f>
        <v>15190922.460000001</v>
      </c>
      <c r="E138" s="20">
        <f>SUM(E139:E140,E141,E142)</f>
        <v>14216346.619999999</v>
      </c>
      <c r="F138" s="16">
        <f t="shared" si="812"/>
        <v>0.41456454321184555</v>
      </c>
      <c r="G138" s="16">
        <f t="shared" si="728"/>
        <v>1.0685531850094974</v>
      </c>
      <c r="H138" s="15">
        <f>SUM(H139:H142)</f>
        <v>34046143</v>
      </c>
      <c r="I138" s="15">
        <f>SUM(I139:I142)</f>
        <v>14401206.050000001</v>
      </c>
      <c r="J138" s="15">
        <f>SUM(J139:J140,J141,J142)</f>
        <v>13458458.409999998</v>
      </c>
      <c r="K138" s="16">
        <f t="shared" si="715"/>
        <v>0.4229908230720878</v>
      </c>
      <c r="L138" s="16">
        <f t="shared" si="729"/>
        <v>1.0700487092414326</v>
      </c>
      <c r="M138" s="15">
        <f>SUM(M139:M142)</f>
        <v>24507913</v>
      </c>
      <c r="N138" s="15">
        <f>SUM(N139:N142)</f>
        <v>11080865.119999999</v>
      </c>
      <c r="O138" s="15">
        <f>SUM(O139:O142)</f>
        <v>10898933.26</v>
      </c>
      <c r="P138" s="16">
        <f t="shared" si="716"/>
        <v>0.45213417886704588</v>
      </c>
      <c r="Q138" s="16">
        <f t="shared" si="730"/>
        <v>1.0166926299721188</v>
      </c>
      <c r="R138" s="15">
        <f>SUM(R139:R142)</f>
        <v>3091230</v>
      </c>
      <c r="S138" s="15">
        <f>SUM(S139:S142)</f>
        <v>1675213.91</v>
      </c>
      <c r="T138" s="15">
        <f>SUM(T139:T142)</f>
        <v>1391958.44</v>
      </c>
      <c r="U138" s="16">
        <f t="shared" si="717"/>
        <v>0.54192470634666456</v>
      </c>
      <c r="V138" s="16">
        <f t="shared" si="750"/>
        <v>1.2034942005883451</v>
      </c>
      <c r="W138" s="15">
        <f>SUM(W139:W142)</f>
        <v>120000</v>
      </c>
      <c r="X138" s="15">
        <f>SUM(X139:X142)</f>
        <v>66187.5</v>
      </c>
      <c r="Y138" s="15">
        <f>SUM(Y139:Y142)</f>
        <v>94366.5</v>
      </c>
      <c r="Z138" s="16">
        <f t="shared" si="731"/>
        <v>0.55156249999999996</v>
      </c>
      <c r="AA138" s="16">
        <f t="shared" si="747"/>
        <v>0.70138767465149177</v>
      </c>
      <c r="AB138" s="15">
        <f>SUM(AB139:AB142)</f>
        <v>1997000</v>
      </c>
      <c r="AC138" s="15">
        <f>SUM(AC139:AC142)</f>
        <v>271779.01</v>
      </c>
      <c r="AD138" s="15">
        <f>SUM(AD139:AD142)</f>
        <v>305319.24</v>
      </c>
      <c r="AE138" s="16">
        <f t="shared" si="720"/>
        <v>0.1360936454682023</v>
      </c>
      <c r="AF138" s="16">
        <f t="shared" si="732"/>
        <v>0.89014701464604729</v>
      </c>
      <c r="AG138" s="15">
        <f>SUM(AG139:AG142)</f>
        <v>4330000</v>
      </c>
      <c r="AH138" s="15">
        <f>SUM(AH139:AH142)</f>
        <v>1307160.51</v>
      </c>
      <c r="AI138" s="15">
        <f>SUM(AI139:AI142)</f>
        <v>767880.97</v>
      </c>
      <c r="AJ138" s="16">
        <f t="shared" si="733"/>
        <v>0.3018846443418014</v>
      </c>
      <c r="AK138" s="16">
        <f t="shared" si="734"/>
        <v>1.7022957477380902</v>
      </c>
      <c r="AL138" s="15">
        <f>SUM(AL139:AL142)</f>
        <v>0</v>
      </c>
      <c r="AM138" s="15">
        <f>SUM(AM139:AM142)</f>
        <v>0</v>
      </c>
      <c r="AN138" s="15">
        <f>SUM(AN139:AN142)</f>
        <v>0</v>
      </c>
      <c r="AO138" s="16" t="str">
        <f t="shared" si="683"/>
        <v xml:space="preserve"> </v>
      </c>
      <c r="AP138" s="16" t="str">
        <f t="shared" si="735"/>
        <v xml:space="preserve"> </v>
      </c>
      <c r="AQ138" s="15">
        <f>SUM(AQ139:AQ142)</f>
        <v>2596938.7800000003</v>
      </c>
      <c r="AR138" s="15">
        <f>SUM(AR139:AR142)</f>
        <v>789716.40999999992</v>
      </c>
      <c r="AS138" s="15">
        <f>SUM(AS139:AS140,AS141,AS142)</f>
        <v>757888.21000000008</v>
      </c>
      <c r="AT138" s="16">
        <f t="shared" si="723"/>
        <v>0.30409512002435413</v>
      </c>
      <c r="AU138" s="16">
        <f t="shared" si="736"/>
        <v>1.0419959033272201</v>
      </c>
      <c r="AV138" s="15">
        <f>SUM(AV139:AV142)</f>
        <v>370000</v>
      </c>
      <c r="AW138" s="15">
        <f>SUM(AW139:AW142)</f>
        <v>94399.69</v>
      </c>
      <c r="AX138" s="15">
        <f>SUM(AX139:AX142)</f>
        <v>91696.19</v>
      </c>
      <c r="AY138" s="16">
        <f t="shared" si="724"/>
        <v>0.25513429729729731</v>
      </c>
      <c r="AZ138" s="16">
        <f t="shared" si="737"/>
        <v>1.0294832315279403</v>
      </c>
      <c r="BA138" s="15">
        <f>SUM(BA139:BA142)</f>
        <v>350363.14</v>
      </c>
      <c r="BB138" s="15">
        <f>SUM(BB139:BB142)</f>
        <v>171555</v>
      </c>
      <c r="BC138" s="15">
        <f>SUM(BC139:BC142)</f>
        <v>64124.4</v>
      </c>
      <c r="BD138" s="16">
        <f t="shared" si="751"/>
        <v>0.48964911091960184</v>
      </c>
      <c r="BE138" s="16" t="str">
        <f t="shared" si="752"/>
        <v>св.200</v>
      </c>
      <c r="BF138" s="15">
        <f>SUM(BF139:BF142)</f>
        <v>10080</v>
      </c>
      <c r="BG138" s="15">
        <f>SUM(BG139:BG142)</f>
        <v>4200</v>
      </c>
      <c r="BH138" s="15">
        <f>SUM(BH139:BH142)</f>
        <v>6189.27</v>
      </c>
      <c r="BI138" s="16">
        <f t="shared" si="753"/>
        <v>0.41666666666666669</v>
      </c>
      <c r="BJ138" s="16">
        <f t="shared" si="754"/>
        <v>0.67859375984566839</v>
      </c>
      <c r="BK138" s="15">
        <f>SUM(BK139:BK142)</f>
        <v>0</v>
      </c>
      <c r="BL138" s="15">
        <f>SUM(BL139:BL142)</f>
        <v>0</v>
      </c>
      <c r="BM138" s="15">
        <f>SUM(BM139:BM142)</f>
        <v>0</v>
      </c>
      <c r="BN138" s="16" t="str">
        <f t="shared" si="666"/>
        <v xml:space="preserve"> </v>
      </c>
      <c r="BO138" s="16" t="str">
        <f t="shared" si="738"/>
        <v xml:space="preserve"> </v>
      </c>
      <c r="BP138" s="15">
        <f>SUM(BP139:BP142)</f>
        <v>728166.47</v>
      </c>
      <c r="BQ138" s="15">
        <f>SUM(BQ139:BQ142)</f>
        <v>376922.25</v>
      </c>
      <c r="BR138" s="15">
        <f>SUM(BR139:BR142)</f>
        <v>345815.86</v>
      </c>
      <c r="BS138" s="16">
        <f t="shared" si="755"/>
        <v>0.51763197775365843</v>
      </c>
      <c r="BT138" s="16">
        <f t="shared" si="756"/>
        <v>1.0899507327396725</v>
      </c>
      <c r="BU138" s="15">
        <f>SUM(BU139:BU142)</f>
        <v>112600</v>
      </c>
      <c r="BV138" s="15">
        <f>SUM(BV139:BV142)</f>
        <v>76351.05</v>
      </c>
      <c r="BW138" s="15">
        <f>SUM(BW139:BW142)</f>
        <v>11574.009999999998</v>
      </c>
      <c r="BX138" s="16">
        <f t="shared" si="689"/>
        <v>0.67807326820603908</v>
      </c>
      <c r="BY138" s="16" t="str">
        <f t="shared" si="757"/>
        <v>св.200</v>
      </c>
      <c r="BZ138" s="15">
        <f>SUM(BZ139:BZ142)</f>
        <v>798762.5</v>
      </c>
      <c r="CA138" s="15">
        <f>SUM(CA139:CA142)</f>
        <v>0</v>
      </c>
      <c r="CB138" s="15">
        <f>SUM(CB139:CB142)</f>
        <v>13600</v>
      </c>
      <c r="CC138" s="16" t="str">
        <f t="shared" ref="CC138:CC143" si="822">IF(CA138&lt;=0," ",IF(BZ138&lt;=0," ",IF(CA138/BZ138*100&gt;200,"СВ.200",CA138/BZ138)))</f>
        <v xml:space="preserve"> </v>
      </c>
      <c r="CD138" s="16">
        <f t="shared" si="739"/>
        <v>0</v>
      </c>
      <c r="CE138" s="20">
        <f>SUM(CE139:CE142)</f>
        <v>150000</v>
      </c>
      <c r="CF138" s="20">
        <f>SUM(CF139:CF142)</f>
        <v>12328.44</v>
      </c>
      <c r="CG138" s="20">
        <f>SUM(CG139:CG142)</f>
        <v>4299.95</v>
      </c>
      <c r="CH138" s="16">
        <f t="shared" si="740"/>
        <v>8.2189600000000002E-2</v>
      </c>
      <c r="CI138" s="16" t="str">
        <f t="shared" si="741"/>
        <v>св.200</v>
      </c>
      <c r="CJ138" s="15">
        <f>SUM(CJ139:CJ142)</f>
        <v>150000</v>
      </c>
      <c r="CK138" s="15">
        <f>SUM(CK139:CK142)</f>
        <v>12328.44</v>
      </c>
      <c r="CL138" s="15">
        <f>SUM(CL139:CL142)</f>
        <v>4299.95</v>
      </c>
      <c r="CM138" s="16">
        <f t="shared" si="742"/>
        <v>8.2189600000000002E-2</v>
      </c>
      <c r="CN138" s="16" t="str">
        <f t="shared" si="743"/>
        <v>св.200</v>
      </c>
      <c r="CO138" s="15">
        <f>SUM(CO139:CO142)</f>
        <v>0</v>
      </c>
      <c r="CP138" s="15">
        <f>SUM(CP139:CP142)</f>
        <v>0</v>
      </c>
      <c r="CQ138" s="15">
        <f>SUM(CQ139:CQ142)</f>
        <v>0</v>
      </c>
      <c r="CR138" s="16" t="str">
        <f t="shared" si="744"/>
        <v xml:space="preserve"> </v>
      </c>
      <c r="CS138" s="16" t="str">
        <f t="shared" si="745"/>
        <v xml:space="preserve"> </v>
      </c>
      <c r="CT138" s="15">
        <f>SUM(CT139:CT142)</f>
        <v>0</v>
      </c>
      <c r="CU138" s="15">
        <f>SUM(CU139:CU142)</f>
        <v>0</v>
      </c>
      <c r="CV138" s="15">
        <f>SUM(CV139:CV142)</f>
        <v>0</v>
      </c>
      <c r="CW138" s="30" t="str">
        <f t="shared" si="815"/>
        <v xml:space="preserve"> </v>
      </c>
      <c r="CX138" s="30" t="str">
        <f t="shared" si="816"/>
        <v xml:space="preserve"> </v>
      </c>
      <c r="CY138" s="15">
        <f>SUM(CY139:CY142)</f>
        <v>0</v>
      </c>
      <c r="CZ138" s="15">
        <f>SUM(CZ139:CZ142)</f>
        <v>0</v>
      </c>
      <c r="DA138" s="15">
        <f>SUM(DA139:DA142)</f>
        <v>0</v>
      </c>
      <c r="DB138" s="16" t="str">
        <f t="shared" si="725"/>
        <v xml:space="preserve"> </v>
      </c>
      <c r="DC138" s="16" t="str">
        <f t="shared" si="746"/>
        <v xml:space="preserve"> </v>
      </c>
      <c r="DD138" s="15">
        <f>SUM(DD139:DD142)</f>
        <v>0</v>
      </c>
      <c r="DE138" s="15">
        <f>SUM(DE139:DE142)</f>
        <v>0</v>
      </c>
      <c r="DF138" s="15">
        <f>SUM(DF139:DF142)</f>
        <v>0</v>
      </c>
      <c r="DG138" s="16" t="str">
        <f t="shared" si="726"/>
        <v xml:space="preserve"> </v>
      </c>
      <c r="DH138" s="16" t="str">
        <f t="shared" si="748"/>
        <v xml:space="preserve"> </v>
      </c>
      <c r="DI138" s="15">
        <f>SUM(DI139:DI142)</f>
        <v>0</v>
      </c>
      <c r="DJ138" s="15">
        <f>SUM(DJ139:DJ142)</f>
        <v>0</v>
      </c>
      <c r="DK138" s="16" t="str">
        <f t="shared" si="758"/>
        <v xml:space="preserve"> </v>
      </c>
      <c r="DL138" s="15">
        <f>SUM(DL139:DL142)</f>
        <v>0</v>
      </c>
      <c r="DM138" s="15">
        <f>SUM(DM139:DM142)</f>
        <v>0</v>
      </c>
      <c r="DN138" s="15">
        <f>SUM(DN139:DN142)</f>
        <v>185682.33</v>
      </c>
      <c r="DO138" s="16" t="str">
        <f t="shared" si="727"/>
        <v xml:space="preserve"> </v>
      </c>
      <c r="DP138" s="16">
        <f t="shared" si="767"/>
        <v>0</v>
      </c>
      <c r="DQ138" s="15">
        <f>SUM(DQ139:DQ142)</f>
        <v>76966.67</v>
      </c>
      <c r="DR138" s="15">
        <f>SUM(DR139:DR142)</f>
        <v>53959.979999999996</v>
      </c>
      <c r="DS138" s="15">
        <f>SUM(DS139:DS142)</f>
        <v>34906.199999999997</v>
      </c>
      <c r="DT138" s="16">
        <f t="shared" si="531"/>
        <v>0.70108242957633471</v>
      </c>
      <c r="DU138" s="16">
        <f t="shared" ref="DU138:DU143" si="823">IF(DS138=0," ",IF(DR138/DS138*100&gt;200,"св.200",DR138/DS138))</f>
        <v>1.5458566100005158</v>
      </c>
    </row>
    <row r="139" spans="1:125" s="39" customFormat="1" ht="15.75" customHeight="1" outlineLevel="1" x14ac:dyDescent="0.25">
      <c r="A139" s="11">
        <v>113</v>
      </c>
      <c r="B139" s="5" t="s">
        <v>75</v>
      </c>
      <c r="C139" s="17">
        <f>H139+AQ139</f>
        <v>32600078.66</v>
      </c>
      <c r="D139" s="17">
        <f t="shared" ref="D139:E142" si="824">I139+AR139</f>
        <v>13361014.270000001</v>
      </c>
      <c r="E139" s="17">
        <f t="shared" si="824"/>
        <v>12858850.379999999</v>
      </c>
      <c r="F139" s="18">
        <f t="shared" si="812"/>
        <v>0.40984607458612804</v>
      </c>
      <c r="G139" s="18">
        <f t="shared" si="728"/>
        <v>1.0390520050517924</v>
      </c>
      <c r="H139" s="10">
        <f>W139++AG139+M139+AB139+AL139+R139</f>
        <v>30534143</v>
      </c>
      <c r="I139" s="14">
        <f>X139++AH139+N139+AC139+AM139+S139</f>
        <v>12877363.890000001</v>
      </c>
      <c r="J139" s="10">
        <f>Y139++AI139+O139+AD139+AN139+T139</f>
        <v>12417038.379999999</v>
      </c>
      <c r="K139" s="18">
        <f t="shared" si="715"/>
        <v>0.42173654227007457</v>
      </c>
      <c r="L139" s="18">
        <f t="shared" si="729"/>
        <v>1.0370720856224012</v>
      </c>
      <c r="M139" s="23">
        <v>23441913</v>
      </c>
      <c r="N139" s="23">
        <v>10307134.91</v>
      </c>
      <c r="O139" s="23">
        <v>10449914.029999999</v>
      </c>
      <c r="P139" s="18">
        <f t="shared" si="716"/>
        <v>0.4396883014624276</v>
      </c>
      <c r="Q139" s="18">
        <f t="shared" si="730"/>
        <v>0.98633681391156869</v>
      </c>
      <c r="R139" s="23">
        <v>3091230</v>
      </c>
      <c r="S139" s="23">
        <v>1675213.91</v>
      </c>
      <c r="T139" s="23">
        <v>1391958.44</v>
      </c>
      <c r="U139" s="18">
        <f t="shared" si="717"/>
        <v>0.54192470634666456</v>
      </c>
      <c r="V139" s="18">
        <f t="shared" si="750"/>
        <v>1.2034942005883451</v>
      </c>
      <c r="W139" s="23"/>
      <c r="X139" s="23"/>
      <c r="Y139" s="23"/>
      <c r="Z139" s="18" t="str">
        <f t="shared" si="731"/>
        <v xml:space="preserve"> </v>
      </c>
      <c r="AA139" s="18" t="str">
        <f t="shared" si="747"/>
        <v xml:space="preserve"> </v>
      </c>
      <c r="AB139" s="23">
        <v>1700000</v>
      </c>
      <c r="AC139" s="23">
        <v>254482.48</v>
      </c>
      <c r="AD139" s="23">
        <v>240861.08</v>
      </c>
      <c r="AE139" s="18">
        <f t="shared" si="720"/>
        <v>0.14969557647058823</v>
      </c>
      <c r="AF139" s="18">
        <f t="shared" si="732"/>
        <v>1.0565529308429573</v>
      </c>
      <c r="AG139" s="23">
        <v>2301000</v>
      </c>
      <c r="AH139" s="23">
        <v>640532.59</v>
      </c>
      <c r="AI139" s="23">
        <v>334304.83</v>
      </c>
      <c r="AJ139" s="18">
        <f t="shared" si="733"/>
        <v>0.27837139939156885</v>
      </c>
      <c r="AK139" s="18">
        <f t="shared" si="734"/>
        <v>1.9160135676173149</v>
      </c>
      <c r="AL139" s="23"/>
      <c r="AM139" s="23"/>
      <c r="AN139" s="23"/>
      <c r="AO139" s="18" t="str">
        <f t="shared" si="683"/>
        <v xml:space="preserve"> </v>
      </c>
      <c r="AP139" s="18" t="str">
        <f t="shared" si="735"/>
        <v xml:space="preserve"> </v>
      </c>
      <c r="AQ139" s="6">
        <f t="shared" ref="AQ139:AQ142" si="825">AV139+BA139+BF139+BK139+BP139+BU139+BZ139+CE139+CY139+DD139+DL139+CT139+DQ139</f>
        <v>2065935.66</v>
      </c>
      <c r="AR139" s="6">
        <f t="shared" ref="AR139:AR142" si="826">AW139+BB139+BG139+BL139+BQ139+BV139+CA139+CF139+CZ139+DE139+DM139+CU139+DI139+DR139</f>
        <v>483650.38</v>
      </c>
      <c r="AS139" s="6">
        <f t="shared" ref="AS139:AS141" si="827">AX139+BC139+BH139+BM139+BR139+BW139+CB139+CG139+DA139+DF139+DN139+CV139+DJ139+DS139</f>
        <v>441812</v>
      </c>
      <c r="AT139" s="18">
        <f t="shared" si="723"/>
        <v>0.23410718415112697</v>
      </c>
      <c r="AU139" s="18">
        <f t="shared" si="736"/>
        <v>1.0946972467927536</v>
      </c>
      <c r="AV139" s="23">
        <v>370000</v>
      </c>
      <c r="AW139" s="23">
        <v>94399.69</v>
      </c>
      <c r="AX139" s="23">
        <v>91696.19</v>
      </c>
      <c r="AY139" s="18">
        <f t="shared" si="724"/>
        <v>0.25513429729729731</v>
      </c>
      <c r="AZ139" s="18">
        <f t="shared" si="737"/>
        <v>1.0294832315279403</v>
      </c>
      <c r="BA139" s="23"/>
      <c r="BB139" s="23"/>
      <c r="BC139" s="23"/>
      <c r="BD139" s="18" t="str">
        <f t="shared" si="751"/>
        <v xml:space="preserve"> </v>
      </c>
      <c r="BE139" s="18" t="str">
        <f t="shared" si="752"/>
        <v xml:space="preserve"> </v>
      </c>
      <c r="BF139" s="23"/>
      <c r="BG139" s="23"/>
      <c r="BH139" s="23"/>
      <c r="BI139" s="18" t="str">
        <f t="shared" si="753"/>
        <v xml:space="preserve"> </v>
      </c>
      <c r="BJ139" s="18" t="str">
        <f t="shared" si="754"/>
        <v xml:space="preserve"> </v>
      </c>
      <c r="BK139" s="23"/>
      <c r="BL139" s="23"/>
      <c r="BM139" s="23"/>
      <c r="BN139" s="18" t="str">
        <f t="shared" si="666"/>
        <v xml:space="preserve"> </v>
      </c>
      <c r="BO139" s="18" t="str">
        <f t="shared" si="738"/>
        <v xml:space="preserve"> </v>
      </c>
      <c r="BP139" s="23">
        <v>728166.47</v>
      </c>
      <c r="BQ139" s="23">
        <v>376922.25</v>
      </c>
      <c r="BR139" s="23">
        <v>345815.86</v>
      </c>
      <c r="BS139" s="18">
        <f t="shared" si="755"/>
        <v>0.51763197775365843</v>
      </c>
      <c r="BT139" s="18">
        <f t="shared" ref="BT139" si="828">IF(BR139=0," ",IF(BQ139/BR139*100&gt;200,"св.200",BQ139/BR139))</f>
        <v>1.0899507327396725</v>
      </c>
      <c r="BU139" s="23"/>
      <c r="BV139" s="23"/>
      <c r="BW139" s="23"/>
      <c r="BX139" s="18" t="str">
        <f t="shared" si="689"/>
        <v xml:space="preserve"> </v>
      </c>
      <c r="BY139" s="18" t="str">
        <f t="shared" si="757"/>
        <v xml:space="preserve"> </v>
      </c>
      <c r="BZ139" s="23">
        <v>797762.5</v>
      </c>
      <c r="CA139" s="23"/>
      <c r="CB139" s="23"/>
      <c r="CC139" s="18" t="str">
        <f t="shared" si="822"/>
        <v xml:space="preserve"> </v>
      </c>
      <c r="CD139" s="18" t="str">
        <f t="shared" si="739"/>
        <v xml:space="preserve"> </v>
      </c>
      <c r="CE139" s="17">
        <f t="shared" ref="CE139:CE142" si="829">CJ139+CO139</f>
        <v>150000</v>
      </c>
      <c r="CF139" s="17">
        <f t="shared" ref="CF139:CG142" si="830">CK139+CP139</f>
        <v>12328.44</v>
      </c>
      <c r="CG139" s="17">
        <f t="shared" si="830"/>
        <v>4299.95</v>
      </c>
      <c r="CH139" s="24">
        <f t="shared" si="740"/>
        <v>8.2189600000000002E-2</v>
      </c>
      <c r="CI139" s="18" t="str">
        <f t="shared" si="741"/>
        <v>св.200</v>
      </c>
      <c r="CJ139" s="23">
        <v>150000</v>
      </c>
      <c r="CK139" s="23">
        <v>12328.44</v>
      </c>
      <c r="CL139" s="23">
        <v>4299.95</v>
      </c>
      <c r="CM139" s="18">
        <f t="shared" si="742"/>
        <v>8.2189600000000002E-2</v>
      </c>
      <c r="CN139" s="18" t="str">
        <f t="shared" si="743"/>
        <v>св.200</v>
      </c>
      <c r="CO139" s="23"/>
      <c r="CP139" s="23"/>
      <c r="CQ139" s="23"/>
      <c r="CR139" s="18" t="str">
        <f t="shared" si="744"/>
        <v xml:space="preserve"> </v>
      </c>
      <c r="CS139" s="18" t="str">
        <f t="shared" si="745"/>
        <v xml:space="preserve"> </v>
      </c>
      <c r="CT139" s="23"/>
      <c r="CU139" s="23"/>
      <c r="CV139" s="23"/>
      <c r="CW139" s="18" t="str">
        <f t="shared" si="815"/>
        <v xml:space="preserve"> </v>
      </c>
      <c r="CX139" s="18" t="str">
        <f t="shared" si="816"/>
        <v xml:space="preserve"> </v>
      </c>
      <c r="CY139" s="23"/>
      <c r="CZ139" s="23"/>
      <c r="DA139" s="23"/>
      <c r="DB139" s="18" t="str">
        <f t="shared" si="725"/>
        <v xml:space="preserve"> </v>
      </c>
      <c r="DC139" s="18" t="str">
        <f t="shared" si="746"/>
        <v xml:space="preserve"> </v>
      </c>
      <c r="DD139" s="23"/>
      <c r="DE139" s="23"/>
      <c r="DF139" s="23"/>
      <c r="DG139" s="18" t="str">
        <f t="shared" si="726"/>
        <v xml:space="preserve"> </v>
      </c>
      <c r="DH139" s="18" t="str">
        <f t="shared" si="748"/>
        <v xml:space="preserve"> </v>
      </c>
      <c r="DI139" s="23"/>
      <c r="DJ139" s="23"/>
      <c r="DK139" s="18" t="str">
        <f t="shared" si="758"/>
        <v xml:space="preserve"> </v>
      </c>
      <c r="DL139" s="23"/>
      <c r="DM139" s="23"/>
      <c r="DN139" s="23"/>
      <c r="DO139" s="18" t="str">
        <f t="shared" si="727"/>
        <v xml:space="preserve"> </v>
      </c>
      <c r="DP139" s="18" t="str">
        <f t="shared" si="767"/>
        <v xml:space="preserve"> </v>
      </c>
      <c r="DQ139" s="23">
        <v>20006.689999999999</v>
      </c>
      <c r="DR139" s="23"/>
      <c r="DS139" s="23"/>
      <c r="DT139" s="18" t="str">
        <f t="shared" si="531"/>
        <v xml:space="preserve"> </v>
      </c>
      <c r="DU139" s="18" t="str">
        <f t="shared" si="823"/>
        <v xml:space="preserve"> </v>
      </c>
    </row>
    <row r="140" spans="1:125" s="39" customFormat="1" ht="15.75" customHeight="1" outlineLevel="1" x14ac:dyDescent="0.25">
      <c r="A140" s="11">
        <v>114</v>
      </c>
      <c r="B140" s="5" t="s">
        <v>57</v>
      </c>
      <c r="C140" s="17">
        <f>H140+AQ140</f>
        <v>1950475.15</v>
      </c>
      <c r="D140" s="17">
        <f t="shared" si="824"/>
        <v>1019253.6600000001</v>
      </c>
      <c r="E140" s="17">
        <f t="shared" si="824"/>
        <v>627281.29</v>
      </c>
      <c r="F140" s="18">
        <f t="shared" si="812"/>
        <v>0.52256685249232737</v>
      </c>
      <c r="G140" s="18">
        <f t="shared" ref="G140:G142" si="831">IF(E140=0," ",IF(D140/E140*100&gt;200,"св.200",D140/E140))</f>
        <v>1.624874958409807</v>
      </c>
      <c r="H140" s="10">
        <f t="shared" ref="H140:I142" si="832">W140++AG140+M140+AB140+AL140+R140</f>
        <v>1576000</v>
      </c>
      <c r="I140" s="14">
        <f t="shared" si="832"/>
        <v>784612.6100000001</v>
      </c>
      <c r="J140" s="10">
        <f>O140+T140+Y140+AD140+AI140</f>
        <v>393334.77</v>
      </c>
      <c r="K140" s="18">
        <f t="shared" ref="K140:K142" si="833">IF(I140&lt;=0," ",IF(I140/H140*100&gt;200,"СВ.200",I140/H140))</f>
        <v>0.49785064086294423</v>
      </c>
      <c r="L140" s="18">
        <f t="shared" ref="L140:L142" si="834">IF(J140=0," ",IF(I140/J140*100&gt;200,"св.200",I140/J140))</f>
        <v>1.9947705360499914</v>
      </c>
      <c r="M140" s="23">
        <v>416000</v>
      </c>
      <c r="N140" s="23">
        <v>237297.19</v>
      </c>
      <c r="O140" s="23">
        <v>134952.14000000001</v>
      </c>
      <c r="P140" s="18">
        <f t="shared" ref="P140:P142" si="835">IF(N140&lt;=0," ",IF(M140&lt;=0," ",IF(N140/M140*100&gt;200,"СВ.200",N140/M140)))</f>
        <v>0.57042593750000004</v>
      </c>
      <c r="Q140" s="18">
        <f t="shared" ref="Q140:Q142" si="836">IF(O140=0," ",IF(N140/O140*100&gt;200,"св.200",N140/O140))</f>
        <v>1.7583803413565726</v>
      </c>
      <c r="R140" s="23"/>
      <c r="S140" s="23"/>
      <c r="T140" s="23"/>
      <c r="U140" s="18" t="str">
        <f t="shared" ref="U140:U142" si="837">IF(S140&lt;=0," ",IF(R140&lt;=0," ",IF(S140/R140*100&gt;200,"СВ.200",S140/R140)))</f>
        <v xml:space="preserve"> </v>
      </c>
      <c r="V140" s="18" t="str">
        <f t="shared" ref="V140:V142" si="838">IF(S140=0," ",IF(S140/T140*100&gt;200,"св.200",S140/T140))</f>
        <v xml:space="preserve"> </v>
      </c>
      <c r="W140" s="23">
        <v>90000</v>
      </c>
      <c r="X140" s="23">
        <v>63962.1</v>
      </c>
      <c r="Y140" s="23">
        <v>87828.9</v>
      </c>
      <c r="Z140" s="18">
        <f t="shared" ref="Z140:Z142" si="839">IF(X140&lt;=0," ",IF(W140&lt;=0," ",IF(X140/W140*100&gt;200,"СВ.200",X140/W140)))</f>
        <v>0.71068999999999993</v>
      </c>
      <c r="AA140" s="18">
        <f t="shared" ref="AA140:AA141" si="840">IF(Y140=0," ",IF(X140/Y140*100&gt;200,"св.200",X140/Y140))</f>
        <v>0.72825801074589347</v>
      </c>
      <c r="AB140" s="23">
        <v>87000</v>
      </c>
      <c r="AC140" s="23">
        <v>-2315.2199999999998</v>
      </c>
      <c r="AD140" s="23">
        <v>10653.3</v>
      </c>
      <c r="AE140" s="18" t="str">
        <f t="shared" ref="AE140:AE142" si="841">IF(AC140&lt;=0," ",IF(AB140&lt;=0," ",IF(AC140/AB140*100&gt;200,"СВ.200",AC140/AB140)))</f>
        <v xml:space="preserve"> </v>
      </c>
      <c r="AF140" s="18">
        <f t="shared" ref="AF140:AF142" si="842">IF(AD140=0," ",IF(AC140/AD140*100&gt;200,"св.200",AC140/AD140))</f>
        <v>-0.21732420939990424</v>
      </c>
      <c r="AG140" s="23">
        <v>983000</v>
      </c>
      <c r="AH140" s="23">
        <v>485668.54</v>
      </c>
      <c r="AI140" s="23">
        <v>159900.43</v>
      </c>
      <c r="AJ140" s="18">
        <f t="shared" ref="AJ140:AJ142" si="843">IF(AH140&lt;=0," ",IF(AG140&lt;=0," ",IF(AH140/AG140*100&gt;200,"СВ.200",AH140/AG140)))</f>
        <v>0.49406769074262458</v>
      </c>
      <c r="AK140" s="18" t="str">
        <f t="shared" ref="AK140:AK142" si="844">IF(AI140=0," ",IF(AH140/AI140*100&gt;200,"св.200",AH140/AI140))</f>
        <v>св.200</v>
      </c>
      <c r="AL140" s="23"/>
      <c r="AM140" s="23"/>
      <c r="AN140" s="23"/>
      <c r="AO140" s="18" t="str">
        <f t="shared" ref="AO140:AO142" si="845">IF(AM140&lt;=0," ",IF(AL140&lt;=0," ",IF(AM140/AL140*100&gt;200,"СВ.200",AM140/AL140)))</f>
        <v xml:space="preserve"> </v>
      </c>
      <c r="AP140" s="18" t="str">
        <f t="shared" ref="AP140:AP142" si="846">IF(AN140=0," ",IF(AM140/AN140*100&gt;200,"св.200",AM140/AN140))</f>
        <v xml:space="preserve"> </v>
      </c>
      <c r="AQ140" s="6">
        <f t="shared" si="825"/>
        <v>374475.15</v>
      </c>
      <c r="AR140" s="6">
        <f t="shared" si="826"/>
        <v>234641.05</v>
      </c>
      <c r="AS140" s="6">
        <f>AX140+BC140+BH140+BM140+BR140+BW140+CB140+CG140+DA140+DF140+DN140+CV140+DJ140+DS140</f>
        <v>233946.52</v>
      </c>
      <c r="AT140" s="18">
        <f t="shared" ref="AT140:AT142" si="847">IF(AR140&lt;=0," ",IF(AQ140&lt;=0," ",IF(AR140/AQ140*100&gt;200,"СВ.200",AR140/AQ140)))</f>
        <v>0.62658643704395334</v>
      </c>
      <c r="AU140" s="18">
        <f t="shared" ref="AU140:AU142" si="848">IF(AS140=0," ",IF(AR140/AS140*100&gt;200,"св.200",AR140/AS140))</f>
        <v>1.002968755423248</v>
      </c>
      <c r="AV140" s="23"/>
      <c r="AW140" s="23"/>
      <c r="AX140" s="23"/>
      <c r="AY140" s="18" t="str">
        <f t="shared" ref="AY140:AY142" si="849">IF(AW140&lt;=0," ",IF(AV140&lt;=0," ",IF(AW140/AV140*100&gt;200,"СВ.200",AW140/AV140)))</f>
        <v xml:space="preserve"> </v>
      </c>
      <c r="AZ140" s="18" t="str">
        <f t="shared" ref="AZ140:AZ142" si="850">IF(AX140=0," ",IF(AW140/AX140*100&gt;200,"св.200",AW140/AX140))</f>
        <v xml:space="preserve"> </v>
      </c>
      <c r="BA140" s="23">
        <v>239715.15</v>
      </c>
      <c r="BB140" s="23">
        <v>120130</v>
      </c>
      <c r="BC140" s="23"/>
      <c r="BD140" s="18">
        <f t="shared" si="751"/>
        <v>0.50113645299431431</v>
      </c>
      <c r="BE140" s="18" t="str">
        <f t="shared" si="752"/>
        <v xml:space="preserve"> </v>
      </c>
      <c r="BF140" s="23"/>
      <c r="BG140" s="23"/>
      <c r="BH140" s="23">
        <v>1149.27</v>
      </c>
      <c r="BI140" s="18" t="str">
        <f t="shared" ref="BI140:BI142" si="851">IF(BG140&lt;=0," ",IF(BF140&lt;=0," ",IF(BG140/BF140*100&gt;200,"СВ.200",BG140/BF140)))</f>
        <v xml:space="preserve"> </v>
      </c>
      <c r="BJ140" s="18">
        <f t="shared" ref="BJ140:BJ142" si="852">IF(BH140=0," ",IF(BG140/BH140*100&gt;200,"св.200",BG140/BH140))</f>
        <v>0</v>
      </c>
      <c r="BK140" s="23"/>
      <c r="BL140" s="23"/>
      <c r="BM140" s="23"/>
      <c r="BN140" s="18" t="str">
        <f t="shared" ref="BN140:BN142" si="853">IF(BL140&lt;=0," ",IF(BK140&lt;=0," ",IF(BL140/BK140*100&gt;200,"СВ.200",BL140/BK140)))</f>
        <v xml:space="preserve"> </v>
      </c>
      <c r="BO140" s="18" t="str">
        <f t="shared" ref="BO140:BO142" si="854">IF(BM140=0," ",IF(BL140/BM140*100&gt;200,"св.200",BL140/BM140))</f>
        <v xml:space="preserve"> </v>
      </c>
      <c r="BP140" s="23"/>
      <c r="BQ140" s="23"/>
      <c r="BR140" s="23"/>
      <c r="BS140" s="18" t="str">
        <f t="shared" ref="BS140:BS142" si="855">IF(BQ140&lt;=0," ",IF(BP140&lt;=0," ",IF(BQ140/BP140*100&gt;200,"СВ.200",BQ140/BP140)))</f>
        <v xml:space="preserve"> </v>
      </c>
      <c r="BT140" s="18" t="str">
        <f t="shared" ref="BT140:BT142" si="856">IF(BR140=0," ",IF(BQ140/BR140*100&gt;200,"св.200",BQ140/BR140))</f>
        <v xml:space="preserve"> </v>
      </c>
      <c r="BU140" s="23">
        <v>90000</v>
      </c>
      <c r="BV140" s="23">
        <v>73751.05</v>
      </c>
      <c r="BW140" s="23">
        <v>11573.88</v>
      </c>
      <c r="BX140" s="18">
        <f t="shared" ref="BX140:BX141" si="857">IF(BV140&lt;=0," ",IF(BU140&lt;=0," ",IF(BV140/BU140*100&gt;200,"СВ.200",BV140/BU140)))</f>
        <v>0.81945611111111116</v>
      </c>
      <c r="BY140" s="18" t="str">
        <f>IF(BV140=0," ",IF(BV140/BW140*100&gt;200,"св.200",BV140/BW140))</f>
        <v>св.200</v>
      </c>
      <c r="BZ140" s="23">
        <v>1000</v>
      </c>
      <c r="CA140" s="23"/>
      <c r="CB140" s="23">
        <v>13600</v>
      </c>
      <c r="CC140" s="18" t="str">
        <f t="shared" ref="CC140:CC142" si="858">IF(CA140&lt;=0," ",IF(BZ140&lt;=0," ",IF(CA140/BZ140*100&gt;200,"СВ.200",CA140/BZ140)))</f>
        <v xml:space="preserve"> </v>
      </c>
      <c r="CD140" s="18">
        <f t="shared" ref="CD140:CD142" si="859">IF(CB140=0," ",IF(CA140/CB140*100&gt;200,"св.200",CA140/CB140))</f>
        <v>0</v>
      </c>
      <c r="CE140" s="17">
        <f t="shared" si="829"/>
        <v>0</v>
      </c>
      <c r="CF140" s="17">
        <f t="shared" si="830"/>
        <v>0</v>
      </c>
      <c r="CG140" s="17">
        <f t="shared" si="830"/>
        <v>0</v>
      </c>
      <c r="CH140" s="24" t="str">
        <f t="shared" ref="CH140:CH142" si="860">IF(CF140&lt;=0," ",IF(CE140&lt;=0," ",IF(CF140/CE140*100&gt;200,"СВ.200",CF140/CE140)))</f>
        <v xml:space="preserve"> </v>
      </c>
      <c r="CI140" s="18" t="str">
        <f t="shared" ref="CI140:CI142" si="861">IF(CG140=0," ",IF(CF140/CG140*100&gt;200,"св.200",CF140/CG140))</f>
        <v xml:space="preserve"> </v>
      </c>
      <c r="CJ140" s="23"/>
      <c r="CK140" s="23"/>
      <c r="CL140" s="23"/>
      <c r="CM140" s="18" t="str">
        <f t="shared" ref="CM140:CM142" si="862">IF(CK140&lt;=0," ",IF(CJ140&lt;=0," ",IF(CK140/CJ140*100&gt;200,"СВ.200",CK140/CJ140)))</f>
        <v xml:space="preserve"> </v>
      </c>
      <c r="CN140" s="18" t="str">
        <f t="shared" ref="CN140:CN142" si="863">IF(CL140=0," ",IF(CK140/CL140*100&gt;200,"св.200",CK140/CL140))</f>
        <v xml:space="preserve"> </v>
      </c>
      <c r="CO140" s="23"/>
      <c r="CP140" s="23"/>
      <c r="CQ140" s="23"/>
      <c r="CR140" s="18" t="str">
        <f t="shared" ref="CR140:CR142" si="864">IF(CP140&lt;=0," ",IF(CO140&lt;=0," ",IF(CP140/CO140*100&gt;200,"СВ.200",CP140/CO140)))</f>
        <v xml:space="preserve"> </v>
      </c>
      <c r="CS140" s="18" t="str">
        <f t="shared" ref="CS140:CS142" si="865">IF(CQ140=0," ",IF(CP140/CQ140*100&gt;200,"св.200",CP140/CQ140))</f>
        <v xml:space="preserve"> </v>
      </c>
      <c r="CT140" s="23"/>
      <c r="CU140" s="23"/>
      <c r="CV140" s="23"/>
      <c r="CW140" s="18" t="str">
        <f t="shared" si="815"/>
        <v xml:space="preserve"> </v>
      </c>
      <c r="CX140" s="18" t="str">
        <f t="shared" si="816"/>
        <v xml:space="preserve"> </v>
      </c>
      <c r="CY140" s="23"/>
      <c r="CZ140" s="23"/>
      <c r="DA140" s="23"/>
      <c r="DB140" s="18" t="str">
        <f t="shared" ref="DB140:DB142" si="866">IF(CZ140&lt;=0," ",IF(CY140&lt;=0," ",IF(CZ140/CY140*100&gt;200,"СВ.200",CZ140/CY140)))</f>
        <v xml:space="preserve"> </v>
      </c>
      <c r="DC140" s="18" t="str">
        <f t="shared" ref="DC140:DC142" si="867">IF(DA140=0," ",IF(CZ140/DA140*100&gt;200,"св.200",CZ140/DA140))</f>
        <v xml:space="preserve"> </v>
      </c>
      <c r="DD140" s="23"/>
      <c r="DE140" s="23"/>
      <c r="DF140" s="23"/>
      <c r="DG140" s="18" t="str">
        <f t="shared" ref="DG140:DG142" si="868">IF(DE140&lt;=0," ",IF(DD140&lt;=0," ",IF(DE140/DD140*100&gt;200,"СВ.200",DE140/DD140)))</f>
        <v xml:space="preserve"> </v>
      </c>
      <c r="DH140" s="18" t="str">
        <f t="shared" ref="DH140:DH142" si="869">IF(DF140=0," ",IF(DE140/DF140*100&gt;200,"св.200",DE140/DF140))</f>
        <v xml:space="preserve"> </v>
      </c>
      <c r="DI140" s="23"/>
      <c r="DJ140" s="23"/>
      <c r="DK140" s="18" t="str">
        <f t="shared" si="758"/>
        <v xml:space="preserve"> </v>
      </c>
      <c r="DL140" s="23"/>
      <c r="DM140" s="23"/>
      <c r="DN140" s="23">
        <v>185682.33</v>
      </c>
      <c r="DO140" s="18" t="str">
        <f t="shared" ref="DO140:DO142" si="870">IF(DM140&lt;=0," ",IF(DL140&lt;=0," ",IF(DM140/DL140*100&gt;200,"СВ.200",DM140/DL140)))</f>
        <v xml:space="preserve"> </v>
      </c>
      <c r="DP140" s="18">
        <f t="shared" ref="DP140:DP142" si="871">IF(DN140=0," ",IF(DM140/DN140*100&gt;200,"св.200",DM140/DN140))</f>
        <v>0</v>
      </c>
      <c r="DQ140" s="23">
        <v>43760</v>
      </c>
      <c r="DR140" s="23">
        <v>40760</v>
      </c>
      <c r="DS140" s="23">
        <v>21941.040000000001</v>
      </c>
      <c r="DT140" s="18">
        <f t="shared" si="531"/>
        <v>0.93144424131627057</v>
      </c>
      <c r="DU140" s="18">
        <f t="shared" si="823"/>
        <v>1.8577059246052146</v>
      </c>
    </row>
    <row r="141" spans="1:125" s="39" customFormat="1" ht="15.75" customHeight="1" outlineLevel="1" x14ac:dyDescent="0.25">
      <c r="A141" s="11">
        <v>115</v>
      </c>
      <c r="B141" s="5" t="s">
        <v>110</v>
      </c>
      <c r="C141" s="17">
        <f>H141+AQ141</f>
        <v>530799.98</v>
      </c>
      <c r="D141" s="17">
        <f t="shared" si="824"/>
        <v>144929.10999999999</v>
      </c>
      <c r="E141" s="17">
        <f t="shared" si="824"/>
        <v>119804.55</v>
      </c>
      <c r="F141" s="18">
        <f t="shared" si="812"/>
        <v>0.27303902686657977</v>
      </c>
      <c r="G141" s="18">
        <f t="shared" si="831"/>
        <v>1.20971290322446</v>
      </c>
      <c r="H141" s="10">
        <f t="shared" si="832"/>
        <v>515000</v>
      </c>
      <c r="I141" s="14">
        <f t="shared" si="832"/>
        <v>129129.12999999999</v>
      </c>
      <c r="J141" s="10">
        <f>O141+T141+Y141+AD141+AI141</f>
        <v>106839.26000000001</v>
      </c>
      <c r="K141" s="18">
        <f t="shared" si="833"/>
        <v>0.25073617475728155</v>
      </c>
      <c r="L141" s="18">
        <f t="shared" si="834"/>
        <v>1.2086299549435291</v>
      </c>
      <c r="M141" s="23">
        <v>110000</v>
      </c>
      <c r="N141" s="23">
        <v>53958.9</v>
      </c>
      <c r="O141" s="23">
        <v>53603.59</v>
      </c>
      <c r="P141" s="18">
        <f t="shared" si="835"/>
        <v>0.49053545454545455</v>
      </c>
      <c r="Q141" s="18">
        <f t="shared" si="836"/>
        <v>1.0066284739510918</v>
      </c>
      <c r="R141" s="23"/>
      <c r="S141" s="23"/>
      <c r="T141" s="23"/>
      <c r="U141" s="18" t="str">
        <f t="shared" si="837"/>
        <v xml:space="preserve"> </v>
      </c>
      <c r="V141" s="18" t="str">
        <f t="shared" si="838"/>
        <v xml:space="preserve"> </v>
      </c>
      <c r="W141" s="23"/>
      <c r="X141" s="23">
        <v>2181.9</v>
      </c>
      <c r="Y141" s="23"/>
      <c r="Z141" s="18" t="str">
        <f t="shared" si="839"/>
        <v xml:space="preserve"> </v>
      </c>
      <c r="AA141" s="18" t="str">
        <f t="shared" si="840"/>
        <v xml:space="preserve"> </v>
      </c>
      <c r="AB141" s="23">
        <v>56000</v>
      </c>
      <c r="AC141" s="23">
        <v>6084.52</v>
      </c>
      <c r="AD141" s="23">
        <v>8151.8</v>
      </c>
      <c r="AE141" s="18">
        <f t="shared" si="841"/>
        <v>0.10865214285714286</v>
      </c>
      <c r="AF141" s="18">
        <f t="shared" si="842"/>
        <v>0.74640202163939251</v>
      </c>
      <c r="AG141" s="23">
        <v>349000</v>
      </c>
      <c r="AH141" s="23">
        <v>66903.81</v>
      </c>
      <c r="AI141" s="23">
        <v>45083.87</v>
      </c>
      <c r="AJ141" s="18">
        <f t="shared" si="843"/>
        <v>0.19170146131805157</v>
      </c>
      <c r="AK141" s="18">
        <f t="shared" si="844"/>
        <v>1.4839855141095917</v>
      </c>
      <c r="AL141" s="23"/>
      <c r="AM141" s="23"/>
      <c r="AN141" s="23"/>
      <c r="AO141" s="18" t="str">
        <f t="shared" si="845"/>
        <v xml:space="preserve"> </v>
      </c>
      <c r="AP141" s="18" t="str">
        <f t="shared" si="846"/>
        <v xml:space="preserve"> </v>
      </c>
      <c r="AQ141" s="6">
        <f t="shared" si="825"/>
        <v>15799.98</v>
      </c>
      <c r="AR141" s="6">
        <f t="shared" si="826"/>
        <v>15799.98</v>
      </c>
      <c r="AS141" s="6">
        <f t="shared" si="827"/>
        <v>12965.289999999999</v>
      </c>
      <c r="AT141" s="18">
        <f t="shared" si="847"/>
        <v>1</v>
      </c>
      <c r="AU141" s="18">
        <f t="shared" si="848"/>
        <v>1.2186368372786109</v>
      </c>
      <c r="AV141" s="23"/>
      <c r="AW141" s="23"/>
      <c r="AX141" s="23"/>
      <c r="AY141" s="18" t="str">
        <f t="shared" si="849"/>
        <v xml:space="preserve"> </v>
      </c>
      <c r="AZ141" s="18" t="str">
        <f t="shared" si="850"/>
        <v xml:space="preserve"> </v>
      </c>
      <c r="BA141" s="23"/>
      <c r="BB141" s="23"/>
      <c r="BC141" s="23"/>
      <c r="BD141" s="18" t="str">
        <f t="shared" si="751"/>
        <v xml:space="preserve"> </v>
      </c>
      <c r="BE141" s="18" t="str">
        <f t="shared" si="752"/>
        <v xml:space="preserve"> </v>
      </c>
      <c r="BF141" s="23"/>
      <c r="BG141" s="23"/>
      <c r="BH141" s="23"/>
      <c r="BI141" s="18" t="str">
        <f t="shared" si="851"/>
        <v xml:space="preserve"> </v>
      </c>
      <c r="BJ141" s="18" t="str">
        <f>IF(BG141=0," ",IF(BG141/BH141*100&gt;200,"св.200",BG141/BH141))</f>
        <v xml:space="preserve"> </v>
      </c>
      <c r="BK141" s="23"/>
      <c r="BL141" s="23"/>
      <c r="BM141" s="23"/>
      <c r="BN141" s="18" t="str">
        <f t="shared" si="853"/>
        <v xml:space="preserve"> </v>
      </c>
      <c r="BO141" s="18" t="str">
        <f t="shared" si="854"/>
        <v xml:space="preserve"> </v>
      </c>
      <c r="BP141" s="23"/>
      <c r="BQ141" s="23"/>
      <c r="BR141" s="23"/>
      <c r="BS141" s="18" t="str">
        <f t="shared" si="855"/>
        <v xml:space="preserve"> </v>
      </c>
      <c r="BT141" s="18" t="str">
        <f t="shared" si="856"/>
        <v xml:space="preserve"> </v>
      </c>
      <c r="BU141" s="23">
        <v>2600</v>
      </c>
      <c r="BV141" s="23">
        <v>2600</v>
      </c>
      <c r="BW141" s="23">
        <v>0.13</v>
      </c>
      <c r="BX141" s="18">
        <f t="shared" si="857"/>
        <v>1</v>
      </c>
      <c r="BY141" s="18" t="str">
        <f t="shared" ref="BY141" si="872">IF(BW141=0," ",IF(BV141/BW141*100&gt;200,"св.200",BV141/BW141))</f>
        <v>св.200</v>
      </c>
      <c r="BZ141" s="23"/>
      <c r="CA141" s="23"/>
      <c r="CB141" s="23"/>
      <c r="CC141" s="18" t="str">
        <f t="shared" si="858"/>
        <v xml:space="preserve"> </v>
      </c>
      <c r="CD141" s="18" t="str">
        <f t="shared" si="859"/>
        <v xml:space="preserve"> </v>
      </c>
      <c r="CE141" s="17">
        <f t="shared" si="829"/>
        <v>0</v>
      </c>
      <c r="CF141" s="17">
        <f t="shared" si="830"/>
        <v>0</v>
      </c>
      <c r="CG141" s="17">
        <f t="shared" si="830"/>
        <v>0</v>
      </c>
      <c r="CH141" s="24" t="str">
        <f t="shared" si="860"/>
        <v xml:space="preserve"> </v>
      </c>
      <c r="CI141" s="18" t="str">
        <f t="shared" si="861"/>
        <v xml:space="preserve"> </v>
      </c>
      <c r="CJ141" s="23"/>
      <c r="CK141" s="23"/>
      <c r="CL141" s="23"/>
      <c r="CM141" s="18" t="str">
        <f t="shared" si="862"/>
        <v xml:space="preserve"> </v>
      </c>
      <c r="CN141" s="18" t="str">
        <f t="shared" si="863"/>
        <v xml:space="preserve"> </v>
      </c>
      <c r="CO141" s="23"/>
      <c r="CP141" s="23"/>
      <c r="CQ141" s="23"/>
      <c r="CR141" s="18" t="str">
        <f t="shared" si="864"/>
        <v xml:space="preserve"> </v>
      </c>
      <c r="CS141" s="18" t="str">
        <f t="shared" si="865"/>
        <v xml:space="preserve"> </v>
      </c>
      <c r="CT141" s="23"/>
      <c r="CU141" s="23"/>
      <c r="CV141" s="23"/>
      <c r="CW141" s="18" t="str">
        <f t="shared" si="815"/>
        <v xml:space="preserve"> </v>
      </c>
      <c r="CX141" s="18" t="str">
        <f t="shared" si="816"/>
        <v xml:space="preserve"> </v>
      </c>
      <c r="CY141" s="23"/>
      <c r="CZ141" s="23"/>
      <c r="DA141" s="23"/>
      <c r="DB141" s="18" t="str">
        <f t="shared" si="866"/>
        <v xml:space="preserve"> </v>
      </c>
      <c r="DC141" s="18" t="str">
        <f t="shared" si="867"/>
        <v xml:space="preserve"> </v>
      </c>
      <c r="DD141" s="23"/>
      <c r="DE141" s="23"/>
      <c r="DF141" s="23"/>
      <c r="DG141" s="18" t="str">
        <f t="shared" si="868"/>
        <v xml:space="preserve"> </v>
      </c>
      <c r="DH141" s="18" t="str">
        <f t="shared" si="869"/>
        <v xml:space="preserve"> </v>
      </c>
      <c r="DI141" s="23"/>
      <c r="DJ141" s="23"/>
      <c r="DK141" s="18" t="str">
        <f t="shared" si="758"/>
        <v xml:space="preserve"> </v>
      </c>
      <c r="DL141" s="23"/>
      <c r="DM141" s="23"/>
      <c r="DN141" s="23"/>
      <c r="DO141" s="18" t="str">
        <f t="shared" si="870"/>
        <v xml:space="preserve"> </v>
      </c>
      <c r="DP141" s="18" t="str">
        <f t="shared" si="871"/>
        <v xml:space="preserve"> </v>
      </c>
      <c r="DQ141" s="23">
        <v>13199.98</v>
      </c>
      <c r="DR141" s="23">
        <v>13199.98</v>
      </c>
      <c r="DS141" s="23">
        <v>12965.16</v>
      </c>
      <c r="DT141" s="18">
        <f t="shared" si="531"/>
        <v>1</v>
      </c>
      <c r="DU141" s="18">
        <f t="shared" si="823"/>
        <v>1.0181116160541019</v>
      </c>
    </row>
    <row r="142" spans="1:125" s="39" customFormat="1" ht="15.75" customHeight="1" outlineLevel="1" x14ac:dyDescent="0.25">
      <c r="A142" s="11">
        <v>116</v>
      </c>
      <c r="B142" s="5" t="s">
        <v>2</v>
      </c>
      <c r="C142" s="17">
        <f>H142+AQ142</f>
        <v>1561727.99</v>
      </c>
      <c r="D142" s="17">
        <f t="shared" si="824"/>
        <v>665725.41999999993</v>
      </c>
      <c r="E142" s="17">
        <f t="shared" si="824"/>
        <v>610410.4</v>
      </c>
      <c r="F142" s="18">
        <f t="shared" si="812"/>
        <v>0.4262748854235493</v>
      </c>
      <c r="G142" s="18">
        <f t="shared" si="831"/>
        <v>1.0906193931164998</v>
      </c>
      <c r="H142" s="10">
        <f t="shared" si="832"/>
        <v>1421000</v>
      </c>
      <c r="I142" s="14">
        <f t="shared" si="832"/>
        <v>610100.41999999993</v>
      </c>
      <c r="J142" s="10">
        <f>O142+T142+Y142+AD142+AI142</f>
        <v>541246</v>
      </c>
      <c r="K142" s="18">
        <f t="shared" si="833"/>
        <v>0.42934582688247708</v>
      </c>
      <c r="L142" s="18">
        <f t="shared" si="834"/>
        <v>1.1272146491613793</v>
      </c>
      <c r="M142" s="23">
        <v>540000</v>
      </c>
      <c r="N142" s="23">
        <v>482474.12</v>
      </c>
      <c r="O142" s="23">
        <v>260463.5</v>
      </c>
      <c r="P142" s="18">
        <f t="shared" si="835"/>
        <v>0.89347059259259254</v>
      </c>
      <c r="Q142" s="18">
        <f t="shared" si="836"/>
        <v>1.8523674910304131</v>
      </c>
      <c r="R142" s="23"/>
      <c r="S142" s="23"/>
      <c r="T142" s="23"/>
      <c r="U142" s="18" t="str">
        <f t="shared" si="837"/>
        <v xml:space="preserve"> </v>
      </c>
      <c r="V142" s="18" t="str">
        <f t="shared" si="838"/>
        <v xml:space="preserve"> </v>
      </c>
      <c r="W142" s="23">
        <v>30000</v>
      </c>
      <c r="X142" s="23">
        <v>43.5</v>
      </c>
      <c r="Y142" s="23">
        <v>6537.6</v>
      </c>
      <c r="Z142" s="18">
        <f t="shared" si="839"/>
        <v>1.4499999999999999E-3</v>
      </c>
      <c r="AA142" s="18">
        <f>IF(X142=0," ",IF(X142/Y142*100&gt;200,"св.200",X142/Y142))</f>
        <v>6.6538179148311304E-3</v>
      </c>
      <c r="AB142" s="23">
        <v>154000</v>
      </c>
      <c r="AC142" s="23">
        <v>13527.23</v>
      </c>
      <c r="AD142" s="23">
        <v>45653.06</v>
      </c>
      <c r="AE142" s="18">
        <f t="shared" si="841"/>
        <v>8.7839155844155845E-2</v>
      </c>
      <c r="AF142" s="18">
        <f t="shared" si="842"/>
        <v>0.2963050012419759</v>
      </c>
      <c r="AG142" s="23">
        <v>697000</v>
      </c>
      <c r="AH142" s="23">
        <v>114055.57</v>
      </c>
      <c r="AI142" s="23">
        <v>228591.84</v>
      </c>
      <c r="AJ142" s="18">
        <f t="shared" si="843"/>
        <v>0.16363783357245337</v>
      </c>
      <c r="AK142" s="18">
        <f t="shared" si="844"/>
        <v>0.49894856264335596</v>
      </c>
      <c r="AL142" s="23"/>
      <c r="AM142" s="23"/>
      <c r="AN142" s="23"/>
      <c r="AO142" s="18" t="str">
        <f t="shared" si="845"/>
        <v xml:space="preserve"> </v>
      </c>
      <c r="AP142" s="18" t="str">
        <f t="shared" si="846"/>
        <v xml:space="preserve"> </v>
      </c>
      <c r="AQ142" s="6">
        <f t="shared" si="825"/>
        <v>140727.99</v>
      </c>
      <c r="AR142" s="6">
        <f t="shared" si="826"/>
        <v>55625</v>
      </c>
      <c r="AS142" s="6">
        <f>AX142+BC142+BH142+BM142+BR142+BW142+CB142+CG142+DA142+DF142+DN142+CV142+DJ142+DS142</f>
        <v>69164.399999999994</v>
      </c>
      <c r="AT142" s="18">
        <f t="shared" si="847"/>
        <v>0.39526607322395496</v>
      </c>
      <c r="AU142" s="18">
        <f t="shared" si="848"/>
        <v>0.80424322339238108</v>
      </c>
      <c r="AV142" s="23"/>
      <c r="AW142" s="23"/>
      <c r="AX142" s="23"/>
      <c r="AY142" s="18" t="str">
        <f t="shared" si="849"/>
        <v xml:space="preserve"> </v>
      </c>
      <c r="AZ142" s="18" t="str">
        <f t="shared" si="850"/>
        <v xml:space="preserve"> </v>
      </c>
      <c r="BA142" s="23">
        <v>110647.99</v>
      </c>
      <c r="BB142" s="23">
        <v>51425</v>
      </c>
      <c r="BC142" s="23">
        <v>64124.4</v>
      </c>
      <c r="BD142" s="18">
        <f t="shared" ref="BD142" si="873">IF(BB142&lt;=0," ",IF(BA142&lt;=0," ",IF(BB142/BA142*100&gt;200,"СВ.200",BB142/BA142)))</f>
        <v>0.46476217055547053</v>
      </c>
      <c r="BE142" s="18">
        <f t="shared" ref="BE142" si="874">IF(BC142=0," ",IF(BB142/BC142*100&gt;200,"св.200",BB142/BC142))</f>
        <v>0.80195682142834868</v>
      </c>
      <c r="BF142" s="23">
        <v>10080</v>
      </c>
      <c r="BG142" s="23">
        <v>4200</v>
      </c>
      <c r="BH142" s="23">
        <v>5040</v>
      </c>
      <c r="BI142" s="18">
        <f t="shared" si="851"/>
        <v>0.41666666666666669</v>
      </c>
      <c r="BJ142" s="18">
        <f t="shared" si="852"/>
        <v>0.83333333333333337</v>
      </c>
      <c r="BK142" s="23"/>
      <c r="BL142" s="23"/>
      <c r="BM142" s="23"/>
      <c r="BN142" s="18" t="str">
        <f t="shared" si="853"/>
        <v xml:space="preserve"> </v>
      </c>
      <c r="BO142" s="18" t="str">
        <f t="shared" si="854"/>
        <v xml:space="preserve"> </v>
      </c>
      <c r="BP142" s="23"/>
      <c r="BQ142" s="23"/>
      <c r="BR142" s="23"/>
      <c r="BS142" s="18" t="str">
        <f t="shared" si="855"/>
        <v xml:space="preserve"> </v>
      </c>
      <c r="BT142" s="18" t="str">
        <f t="shared" si="856"/>
        <v xml:space="preserve"> </v>
      </c>
      <c r="BU142" s="23">
        <v>20000</v>
      </c>
      <c r="BV142" s="23"/>
      <c r="BW142" s="23"/>
      <c r="BX142" s="18" t="str">
        <f t="shared" ref="BX142" si="875">IF(BV142&lt;=0," ",IF(BU142&lt;=0," ",IF(BV142/BU142*100&gt;200,"СВ.200",BV142/BU142)))</f>
        <v xml:space="preserve"> </v>
      </c>
      <c r="BY142" s="18" t="str">
        <f t="shared" ref="BY142" si="876">IF(BW142=0," ",IF(BV142/BW142*100&gt;200,"св.200",BV142/BW142))</f>
        <v xml:space="preserve"> </v>
      </c>
      <c r="BZ142" s="23"/>
      <c r="CA142" s="23"/>
      <c r="CB142" s="23"/>
      <c r="CC142" s="18" t="str">
        <f t="shared" si="858"/>
        <v xml:space="preserve"> </v>
      </c>
      <c r="CD142" s="18" t="str">
        <f t="shared" si="859"/>
        <v xml:space="preserve"> </v>
      </c>
      <c r="CE142" s="17">
        <f t="shared" si="829"/>
        <v>0</v>
      </c>
      <c r="CF142" s="17">
        <f t="shared" si="830"/>
        <v>0</v>
      </c>
      <c r="CG142" s="17">
        <f t="shared" si="830"/>
        <v>0</v>
      </c>
      <c r="CH142" s="24" t="str">
        <f t="shared" si="860"/>
        <v xml:space="preserve"> </v>
      </c>
      <c r="CI142" s="18" t="str">
        <f t="shared" si="861"/>
        <v xml:space="preserve"> </v>
      </c>
      <c r="CJ142" s="23"/>
      <c r="CK142" s="23"/>
      <c r="CL142" s="23"/>
      <c r="CM142" s="18" t="str">
        <f t="shared" si="862"/>
        <v xml:space="preserve"> </v>
      </c>
      <c r="CN142" s="18" t="str">
        <f t="shared" si="863"/>
        <v xml:space="preserve"> </v>
      </c>
      <c r="CO142" s="23"/>
      <c r="CP142" s="23"/>
      <c r="CQ142" s="23"/>
      <c r="CR142" s="18" t="str">
        <f t="shared" si="864"/>
        <v xml:space="preserve"> </v>
      </c>
      <c r="CS142" s="18" t="str">
        <f t="shared" si="865"/>
        <v xml:space="preserve"> </v>
      </c>
      <c r="CT142" s="23"/>
      <c r="CU142" s="23"/>
      <c r="CV142" s="23"/>
      <c r="CW142" s="18" t="str">
        <f t="shared" si="815"/>
        <v xml:space="preserve"> </v>
      </c>
      <c r="CX142" s="18" t="str">
        <f t="shared" si="816"/>
        <v xml:space="preserve"> </v>
      </c>
      <c r="CY142" s="23"/>
      <c r="CZ142" s="23"/>
      <c r="DA142" s="23"/>
      <c r="DB142" s="18" t="str">
        <f t="shared" si="866"/>
        <v xml:space="preserve"> </v>
      </c>
      <c r="DC142" s="18" t="str">
        <f t="shared" si="867"/>
        <v xml:space="preserve"> </v>
      </c>
      <c r="DD142" s="23"/>
      <c r="DE142" s="23"/>
      <c r="DF142" s="23"/>
      <c r="DG142" s="18" t="str">
        <f t="shared" si="868"/>
        <v xml:space="preserve"> </v>
      </c>
      <c r="DH142" s="18" t="str">
        <f t="shared" si="869"/>
        <v xml:space="preserve"> </v>
      </c>
      <c r="DI142" s="23"/>
      <c r="DJ142" s="23"/>
      <c r="DK142" s="18" t="str">
        <f t="shared" si="758"/>
        <v xml:space="preserve"> </v>
      </c>
      <c r="DL142" s="23"/>
      <c r="DM142" s="23"/>
      <c r="DN142" s="23"/>
      <c r="DO142" s="18" t="str">
        <f t="shared" si="870"/>
        <v xml:space="preserve"> </v>
      </c>
      <c r="DP142" s="18" t="str">
        <f t="shared" si="871"/>
        <v xml:space="preserve"> </v>
      </c>
      <c r="DQ142" s="23"/>
      <c r="DR142" s="23"/>
      <c r="DS142" s="23"/>
      <c r="DT142" s="18" t="str">
        <f t="shared" si="531"/>
        <v xml:space="preserve"> </v>
      </c>
      <c r="DU142" s="18" t="str">
        <f t="shared" si="823"/>
        <v xml:space="preserve"> </v>
      </c>
    </row>
    <row r="143" spans="1:125" s="41" customFormat="1" ht="32.1" customHeight="1" x14ac:dyDescent="0.25">
      <c r="A143" s="40"/>
      <c r="B143" s="27" t="s">
        <v>142</v>
      </c>
      <c r="C143" s="22">
        <f>C138+C131+C122+C115+C108+C101+C96+C90+C84+C80+C75+C69+C63+C56+C48+C42+C30+C24+C18+C11+C6</f>
        <v>1240017505.8699999</v>
      </c>
      <c r="D143" s="22">
        <f>D138+D131+D122+D115+D108+D101+D96+D90+D84+D80+D75+D69+D63+D56+D48+D42+D30+D24+D18+D11+D6</f>
        <v>589090678.31000006</v>
      </c>
      <c r="E143" s="22">
        <f>E138+E131+E122+E115+E108+E101+E96+E90+E84+E80+E75+E69+E63+E56+E48+E42+E30+E24+E18+E11+E6</f>
        <v>531368274.69</v>
      </c>
      <c r="F143" s="16">
        <f t="shared" si="812"/>
        <v>0.47506642085402845</v>
      </c>
      <c r="G143" s="16">
        <f t="shared" si="728"/>
        <v>1.108629751472602</v>
      </c>
      <c r="H143" s="29">
        <f>H138+H131+H122+H115+H101+H96+H90+H84+H80+H75+H69+H63+H56+H48+H42+H30+H24+H18+H11+H6+H108</f>
        <v>1147721472.8899999</v>
      </c>
      <c r="I143" s="29">
        <f>I138+I131+I122+I115+I101+I96+I90+I84+I80+I75+I69+I63+I56+I48+I42+I30+I24+I18+I11+I6+I108</f>
        <v>525270344.98000008</v>
      </c>
      <c r="J143" s="29">
        <f>J138+J131+J122+J115+J101+J96+J90+J84+J80+J75+J69+J63+J56+J48+J42+J30+J24+J18+J11+J6+J108</f>
        <v>498333029.94999993</v>
      </c>
      <c r="K143" s="16">
        <f t="shared" si="715"/>
        <v>0.45766360339791529</v>
      </c>
      <c r="L143" s="16">
        <f t="shared" si="729"/>
        <v>1.0540548456776042</v>
      </c>
      <c r="M143" s="29">
        <f>M6+M11+M18+M24+M30+M42+M48+M56+M63+M69+M75+M80+M84+M90+M96+M101+M108+M115+M122+M131+M138</f>
        <v>846131603.94000006</v>
      </c>
      <c r="N143" s="29">
        <f>N6+N11+N18+N24+N30+N42+N48+N56+N63+N69+N75+N80+N84+N90+N96+N101+N108+N115+N122+N131+N138</f>
        <v>424548704.42999995</v>
      </c>
      <c r="O143" s="29">
        <f>O6+O11+O18+O24+O30+O42+O48+O56+O63+O69+O75+O80+O84+O90+O96+O101+O108+O115+O122+O131+O138</f>
        <v>392893828.31999993</v>
      </c>
      <c r="P143" s="16">
        <f t="shared" si="716"/>
        <v>0.50175256715751404</v>
      </c>
      <c r="Q143" s="16">
        <f t="shared" si="730"/>
        <v>1.0805685246962395</v>
      </c>
      <c r="R143" s="29">
        <f>R6+R11+R18+R24+R30+R42+R48+R56+R63+R69+R75+R80+R84+R90+R96+R101+R108+R115+R122+R131+R138</f>
        <v>40017898.399999999</v>
      </c>
      <c r="S143" s="29">
        <f>S6+S11+S18+S24+S30+S42+S48+S56+S63+S69+S75+S80+S84+S90+S96+S101+S108+S115+S122+S131+S138</f>
        <v>21668337.59</v>
      </c>
      <c r="T143" s="29">
        <f>T6+T11+T18+T24+T30+T42+T48+T56+T63+T69+T75+T80+T84+T90+T96+T101+T108+T115+T122+T131+T138</f>
        <v>18059367.379999999</v>
      </c>
      <c r="U143" s="16">
        <f t="shared" si="717"/>
        <v>0.54146615530414766</v>
      </c>
      <c r="V143" s="16">
        <f t="shared" si="750"/>
        <v>1.1998392376688003</v>
      </c>
      <c r="W143" s="29">
        <f>W6+W11+W18+W24+W30+W42+W48+W56+W63+W69+W75+W80+W84+W90+W96+W101+W108+W115+W122+W131+W138</f>
        <v>4556824.25</v>
      </c>
      <c r="X143" s="29">
        <f>X6+X11+X18+X24+X30+X42+X48+X56+X63+X69+X75+X80+X84+X90+X96+X101+X108+X115+X122+X131+X138</f>
        <v>3972698.9999999991</v>
      </c>
      <c r="Y143" s="29">
        <f>Y6+Y11+Y18+Y24+Y30+Y42+Y48+Y56+Y63+Y69+Y75+Y80+Y84+Y90+Y96+Y101+Y108+Y115+Y122+Y131+Y138</f>
        <v>4293946.67</v>
      </c>
      <c r="Z143" s="16">
        <f t="shared" si="731"/>
        <v>0.87181308342098096</v>
      </c>
      <c r="AA143" s="16">
        <f t="shared" si="747"/>
        <v>0.92518591992666721</v>
      </c>
      <c r="AB143" s="29">
        <f>AB6+AB11+AB18+AB24+AB30+AB42+AB48+AB56+AB63+AB69+AB75+AB80+AB84+AB90+AB96+AB101+AB108+AB115+AB122+AB131+AB138</f>
        <v>51323148.519999996</v>
      </c>
      <c r="AC143" s="29">
        <f>AC6+AC11+AC18+AC24+AC30+AC42+AC48+AC56+AC63+AC69+AC75+AC80+AC84+AC90+AC96+AC101+AC108+AC115+AC122+AC131+AC138</f>
        <v>6574055.5599999996</v>
      </c>
      <c r="AD143" s="29">
        <f>AD6+AD11+AD18+AD24+AD30+AD42+AD48+AD56+AD63+AD69+AD75+AD80+AD84+AD90+AD96+AD101+AD108+AD115+AD122+AD131+AD138</f>
        <v>6044225.8600000013</v>
      </c>
      <c r="AE143" s="16">
        <f t="shared" si="720"/>
        <v>0.12809143144127588</v>
      </c>
      <c r="AF143" s="16">
        <f t="shared" si="732"/>
        <v>1.0876588188913241</v>
      </c>
      <c r="AG143" s="29">
        <f>AG6+AG11+AG18+AG24+AG30+AG42+AG48+AG56+AG63+AG69+AG75+AG80+AG84+AG90+AG96+AG101+AG108+AG115+AG122+AG131+AG138</f>
        <v>205407082.59999999</v>
      </c>
      <c r="AH143" s="29">
        <f>AH6+AH11+AH18+AH24+AH30+AH42+AH48+AH56+AH63+AH69+AH75+AH80+AH84+AH90+AH96+AH101+AH108+AH115+AH122+AH131+AH138</f>
        <v>68440093.400000006</v>
      </c>
      <c r="AI143" s="29">
        <f>AI6+AI11+AI18+AI24+AI30+AI42+AI48+AI56+AI63+AI69+AI75+AI80+AI84+AI90+AI96+AI101+AI108+AI115+AI122+AI131+AI138</f>
        <v>76942331.719999999</v>
      </c>
      <c r="AJ143" s="16">
        <f t="shared" si="733"/>
        <v>0.33319247093965593</v>
      </c>
      <c r="AK143" s="16">
        <f t="shared" si="734"/>
        <v>0.88949856171580044</v>
      </c>
      <c r="AL143" s="29">
        <f>AL6+AL11+AL18+AL24+AL30+AL42+AL48+AL56+AL63+AL69+AL75+AL80+AL84+AL90+AL96+AL101+AL108+AL115+AL122+AL131+AL138</f>
        <v>284915.18</v>
      </c>
      <c r="AM143" s="29">
        <f>AM6+AM11+AM18+AM24+AM30+AM42+AM48+AM56+AM63+AM69+AM75+AM80+AM84+AM90+AM96+AM101+AM108+AM115+AM122+AM131+AM138</f>
        <v>66455</v>
      </c>
      <c r="AN143" s="29">
        <f>AN6+AN11+AN18+AN24+AN30+AN42+AN48+AN56+AN63+AN69+AN75+AN80+AN84+AN90+AN96+AN101+AN108+AN115+AN122+AN131+AN138</f>
        <v>99330</v>
      </c>
      <c r="AO143" s="16">
        <f t="shared" si="683"/>
        <v>0.23324485553911167</v>
      </c>
      <c r="AP143" s="16">
        <f t="shared" si="735"/>
        <v>0.66903251786972717</v>
      </c>
      <c r="AQ143" s="8">
        <f>AQ6+AQ11+AQ18+AQ24+AQ30+AQ42+AQ48+AQ56+AQ63+AQ69+AQ75+AQ80+AQ84+AQ90+AQ96+AQ101+AQ108+AQ115+AQ122+AQ131+AQ138</f>
        <v>92296032.980000004</v>
      </c>
      <c r="AR143" s="8">
        <f>AR6+AR11+AR18+AR24+AR30+AR42+AR48+AR56+AR63+AR69+AR75+AR80+AR84+AR90+AR96+AR101+AR108+AR115+AR122+AR131+AR138</f>
        <v>63820333.330000006</v>
      </c>
      <c r="AS143" s="8">
        <f>AS6+AS11+AS18+AS24+AS30+AS42+AS48+AS56+AS63+AS69+AS75+AS80+AS84+AS90+AS96+AS101+AS108+AS115+AS122+AS131+AS138</f>
        <v>33035244.739999995</v>
      </c>
      <c r="AT143" s="16">
        <f t="shared" si="723"/>
        <v>0.69147428409874878</v>
      </c>
      <c r="AU143" s="16">
        <f t="shared" si="736"/>
        <v>1.9318861970689314</v>
      </c>
      <c r="AV143" s="29">
        <f>AV6+AV11+AV18+AV24+AV30+AV42+AV48+AV56+AV63+AV69+AV75+AV80+AV84+AV90+AV96+AV101+AV108+AV115+AV122+AV131+AV138</f>
        <v>17844228.640000001</v>
      </c>
      <c r="AW143" s="29">
        <f>AW6+AW11+AW18+AW24+AW30+AW42+AW48+AW56+AW63+AW69+AW75+AW80+AW84+AW90+AW96+AW101+AW108+AW115+AW122+AW131+AW138</f>
        <v>8430720.8200000003</v>
      </c>
      <c r="AX143" s="29">
        <f>AX6+AX11+AX18+AX24+AX30+AX42+AX48+AX56+AX63+AX69+AX75+AX80+AX84+AX90+AX96+AX101+AX108+AX115+AX122+AX131+AX138</f>
        <v>10060505.509999996</v>
      </c>
      <c r="AY143" s="16">
        <f t="shared" si="724"/>
        <v>0.47246204865933616</v>
      </c>
      <c r="AZ143" s="16">
        <f t="shared" si="737"/>
        <v>0.83800170991606604</v>
      </c>
      <c r="BA143" s="29">
        <f>BA6+BA11+BA18+BA24+BA30+BA42+BA48+BA56+BA63+BA69+BA75+BA80+BA84+BA90+BA96+BA101+BA108+BA115+BA122+BA131+BA138</f>
        <v>5161573.49</v>
      </c>
      <c r="BB143" s="29">
        <f>BB6+BB11+BB18+BB24+BB30+BB42+BB48+BB56+BB63+BB69+BB75+BB80+BB84+BB90+BB96+BB101+BB108+BB115+BB122+BB131+BB138</f>
        <v>3091448.620000001</v>
      </c>
      <c r="BC143" s="29">
        <f>BC6+BC11+BC18+BC24+BC30+BC42+BC48+BC56+BC63+BC69+BC75+BC80+BC84+BC90+BC96+BC101+BC108+BC115+BC122+BC131+BC138</f>
        <v>805106.75999999989</v>
      </c>
      <c r="BD143" s="16">
        <f t="shared" si="751"/>
        <v>0.59893531032530178</v>
      </c>
      <c r="BE143" s="16" t="str">
        <f t="shared" si="752"/>
        <v>св.200</v>
      </c>
      <c r="BF143" s="29">
        <f>BF6+BF11+BF18+BF24+BF30+BF42+BF48+BF56+BF63+BF69+BF75+BF80+BF84+BF90+BF96+BF101+BF108+BF115+BF122+BF131+BF138</f>
        <v>6809654.6800000006</v>
      </c>
      <c r="BG143" s="29">
        <f>BG6+BG11+BG18+BG24+BG30+BG42+BG48+BG56+BG63+BG69+BG75+BG80+BG84+BG90+BG96+BG101+BG108+BG115+BG122+BG131+BG138</f>
        <v>3659585.4099999997</v>
      </c>
      <c r="BH143" s="29">
        <f>BH6+BH11+BH18+BH24+BH30+BH42+BH48+BH56+BH63+BH69+BH75+BH80+BH84+BH90+BH96+BH101+BH108+BH115+BH122+BH131+BH138</f>
        <v>3248373.4899999998</v>
      </c>
      <c r="BI143" s="16">
        <f t="shared" si="753"/>
        <v>0.53741130526753811</v>
      </c>
      <c r="BJ143" s="16">
        <f t="shared" si="754"/>
        <v>1.1265900984803321</v>
      </c>
      <c r="BK143" s="29">
        <f>BK6+BK11+BK18+BK24+BK30+BK42+BK48+BK56+BK63+BK69+BK75+BK80+BK84+BK90+BK96+BK101+BK108+BK115+BK122+BK131+BK138</f>
        <v>1461729.9</v>
      </c>
      <c r="BL143" s="29">
        <f>BL6+BL11+BL18+BL24+BL30+BL42+BL48+BL56+BL63+BL69+BL75+BL80+BL84+BL90+BL96+BL101+BL108+BL115+BL122+BL131+BL138</f>
        <v>647742.67000000004</v>
      </c>
      <c r="BM143" s="29">
        <f>BM6+BM11+BM18+BM24+BM30+BM42+BM48+BM56+BM63+BM69+BM75+BM80+BM84+BM90+BM96+BM101+BM108+BM115+BM122+BM131+BM138</f>
        <v>673851.53999999992</v>
      </c>
      <c r="BN143" s="16">
        <f t="shared" si="666"/>
        <v>0.44313430956019995</v>
      </c>
      <c r="BO143" s="16">
        <f t="shared" si="738"/>
        <v>0.9612542697461226</v>
      </c>
      <c r="BP143" s="29">
        <f>BP6+BP11+BP18+BP24+BP30+BP42+BP48+BP56+BP63+BP69+BP75+BP80+BP84+BP90+BP96+BP101+BP108+BP115+BP122+BP131+BP138</f>
        <v>12650973.35</v>
      </c>
      <c r="BQ143" s="29">
        <f>BQ6+BQ11+BQ18+BQ24+BQ30+BQ42+BQ48+BQ56+BQ63+BQ69+BQ75+BQ80+BQ84+BQ90+BQ96+BQ101+BQ108+BQ115+BQ122+BQ131+BQ138</f>
        <v>6606264.2399999993</v>
      </c>
      <c r="BR143" s="29">
        <f>BR6+BR11+BR18+BR24+BR30+BR42+BR48+BR56+BR63+BR69+BR75+BR80+BR84+BR90+BR96+BR101+BR108+BR115+BR122+BR131+BR138</f>
        <v>7055828.2800000003</v>
      </c>
      <c r="BS143" s="16">
        <f t="shared" si="755"/>
        <v>0.52219414721951019</v>
      </c>
      <c r="BT143" s="16">
        <f t="shared" si="756"/>
        <v>0.9362847248884576</v>
      </c>
      <c r="BU143" s="29">
        <f>BU6+BU11+BU18+BU24+BU30+BU42+BU48+BU56+BU63+BU69+BU75+BU80+BU84+BU90+BU96+BU101+BU108+BU115+BU122+BU131+BU138</f>
        <v>9954886.3099999987</v>
      </c>
      <c r="BV143" s="29">
        <f>BV6+BV11+BV18+BV24+BV30+BV42+BV48+BV56+BV63+BV69+BV75+BV80+BV84+BV90+BV96+BV101+BV108+BV115+BV122+BV131+BV138</f>
        <v>5696339.8699999992</v>
      </c>
      <c r="BW143" s="29">
        <f>BW6+BW11+BW18+BW24+BW30+BW42+BW48+BW56+BW63+BW69+BW75+BW80+BW84+BW90+BW96+BW101+BW108+BW115+BW122+BW131+BW138</f>
        <v>5883575.5399999991</v>
      </c>
      <c r="BX143" s="16">
        <f t="shared" si="689"/>
        <v>0.57221546209702523</v>
      </c>
      <c r="BY143" s="16">
        <f t="shared" si="757"/>
        <v>0.96817655034305894</v>
      </c>
      <c r="BZ143" s="29">
        <f>BZ6+BZ11+BZ18+BZ24+BZ30+BZ42+BZ48+BZ56+BZ63+BZ69+BZ75+BZ80+BZ84+BZ90+BZ96+BZ101+BZ108+BZ115+BZ122+BZ131+BZ138</f>
        <v>14182536.609999999</v>
      </c>
      <c r="CA143" s="29">
        <f>CA6+CA11+CA18+CA24+CA30+CA42+CA48+CA56+CA63+CA69+CA75+CA80+CA84+CA90+CA96+CA101+CA108+CA115+CA122+CA131+CA138</f>
        <v>2218265.5</v>
      </c>
      <c r="CB143" s="29">
        <f>CB6+CB11+CB18+CB24+CB30+CB42+CB48+CB56+CB63+CB69+CB75+CB80+CB84+CB90+CB96+CB101+CB108+CB115+CB122+CB131+CB138</f>
        <v>817829.72999999986</v>
      </c>
      <c r="CC143" s="16">
        <f t="shared" si="822"/>
        <v>0.15640823366081902</v>
      </c>
      <c r="CD143" s="16" t="str">
        <f t="shared" si="739"/>
        <v>св.200</v>
      </c>
      <c r="CE143" s="22">
        <f>CE138+CE131+CE122+CE115+CE108+CE101+CE96+CE90+CE84+CE80+CE75+CE69+CE63+CE56+CE48+CE42+CE30+CE24+CE18+CE11+CE6</f>
        <v>12058945.309999999</v>
      </c>
      <c r="CF143" s="22">
        <f>CF138+CF131+CF122+CF115+CF108+CF101+CF96+CF90+CF84+CF80+CF75+CF69+CF63+CF56+CF48+CF42+CF30+CF24+CF18+CF11+CF6</f>
        <v>12029124.750000002</v>
      </c>
      <c r="CG143" s="22">
        <f>CG138+CG131+CG122+CG115+CG108+CG101+CG96+CG90+CG84+CG80+CG75+CG69+CG63+CG56+CG48+CG42+CG30+CG24+CG18+CG11+CG6</f>
        <v>1702873.0400000005</v>
      </c>
      <c r="CH143" s="16">
        <f t="shared" si="740"/>
        <v>0.99752710048570603</v>
      </c>
      <c r="CI143" s="16" t="str">
        <f t="shared" si="741"/>
        <v>св.200</v>
      </c>
      <c r="CJ143" s="29">
        <f>CJ6+CJ11+CJ18+CJ24+CJ30+CJ42+CJ48+CJ56+CJ63+CJ69+CJ75+CJ80+CJ84+CJ90+CJ96+CJ101+CJ108+CJ115+CJ122+CJ131+CJ138</f>
        <v>3825166.32</v>
      </c>
      <c r="CK143" s="29">
        <f>CK6+CK11+CK18+CK24+CK30+CK42+CK48+CK56+CK63+CK69+CK75+CK80+CK84+CK90+CK96+CK101+CK108+CK115+CK122+CK131+CK138</f>
        <v>4490478.1000000006</v>
      </c>
      <c r="CL143" s="29">
        <f>CL6+CL11+CL18+CL24+CL30+CL42+CL48+CL56+CL63+CL69+CL75+CL80+CL84+CL90+CL96+CL101+CL108+CL115+CL122+CL131+CL138</f>
        <v>1049248.2999999998</v>
      </c>
      <c r="CM143" s="16">
        <f t="shared" si="742"/>
        <v>1.1739301573689482</v>
      </c>
      <c r="CN143" s="16" t="str">
        <f t="shared" si="743"/>
        <v>св.200</v>
      </c>
      <c r="CO143" s="29">
        <f>CO6+CO11+CO18+CO24+CO30+CO42+CO48+CO56+CO63+CO69+CO75+CO80+CO84+CO90+CO96+CO101+CO108+CO115+CO122+CO131+CO138</f>
        <v>8233778.9900000002</v>
      </c>
      <c r="CP143" s="29">
        <f>CP6+CP11+CP18+CP24+CP30+CP42+CP48+CP56+CP63+CP69+CP75+CP80+CP84+CP90+CP96+CP101+CP108+CP115+CP122+CP131+CP138</f>
        <v>7538646.6499999994</v>
      </c>
      <c r="CQ143" s="29">
        <f>CQ6+CQ11+CQ18+CQ24+CQ30+CQ42+CQ48+CQ56+CQ63+CQ69+CQ75+CQ80+CQ84+CQ90+CQ96+CQ101+CQ108+CQ115+CQ122+CQ131+CQ138</f>
        <v>653624.74</v>
      </c>
      <c r="CR143" s="16">
        <f t="shared" si="744"/>
        <v>0.91557554060605162</v>
      </c>
      <c r="CS143" s="16" t="str">
        <f t="shared" si="745"/>
        <v>св.200</v>
      </c>
      <c r="CT143" s="29">
        <f>CT6+CT11+CT18+CT24+CT30+CT42+CT48+CT56+CT63+CT69+CT75+CT80+CT84+CT90+CT96+CT101+CT108+CT115+CT122+CT131+CT138</f>
        <v>287500</v>
      </c>
      <c r="CU143" s="29">
        <f>CU6+CU11+CU18+CU24+CU30+CU42+CU48+CU56+CU63+CU69+CU75+CU80+CU84+CU90+CU96+CU101+CU108+CU115+CU122+CU131+CU138</f>
        <v>100236.94</v>
      </c>
      <c r="CV143" s="29">
        <f>CV6+CV11+CV18+CV24+CV30+CV42+CV48+CV56+CV63+CV69+CV75+CV80+CV84+CV90+CV96+CV101+CV108+CV115+CV122+CV131+CV138</f>
        <v>72072.06</v>
      </c>
      <c r="CW143" s="16">
        <f t="shared" si="815"/>
        <v>0.34865022608695651</v>
      </c>
      <c r="CX143" s="16">
        <f t="shared" si="816"/>
        <v>1.3907877754569524</v>
      </c>
      <c r="CY143" s="29">
        <f>CY6+CY11+CY18+CY24+CY30+CY42+CY48+CY56+CY63+CY69+CY75+CY80+CY84+CY90+CY96+CY101+CY108+CY115+CY122+CY131+CY138</f>
        <v>500000</v>
      </c>
      <c r="CZ143" s="29">
        <f>CZ6+CZ11+CZ18+CZ24+CZ30+CZ42+CZ48+CZ56+CZ63+CZ69+CZ75+CZ80+CZ84+CZ90+CZ96+CZ101+CZ108+CZ115+CZ122+CZ131+CZ138</f>
        <v>209538.85</v>
      </c>
      <c r="DA143" s="29">
        <f>DA6+DA11+DA18+DA24+DA30+DA42+DA48+DA56+DA63+DA69+DA75+DA80+DA84+DA90+DA96+DA101+DA108+DA115+DA122+DA131+DA138</f>
        <v>233613.98</v>
      </c>
      <c r="DB143" s="16">
        <f t="shared" si="725"/>
        <v>0.4190777</v>
      </c>
      <c r="DC143" s="16">
        <f t="shared" si="746"/>
        <v>0.89694482325073177</v>
      </c>
      <c r="DD143" s="29">
        <f>DD6+DD11+DD18+DD24+DD30+DD42+DD48+DD56+DD63+DD69+DD75+DD80+DD84+DD90+DD96+DD101+DD108+DD115+DD122+DD131+DD138</f>
        <v>1580442.6199999999</v>
      </c>
      <c r="DE143" s="29">
        <f>DE6+DE11+DE18+DE24+DE30+DE42+DE48+DE56+DE63+DE69+DE75+DE80+DE84+DE90+DE96+DE101+DE108+DE115+DE122+DE131+DE138</f>
        <v>19108845.16</v>
      </c>
      <c r="DF143" s="29">
        <f>DF6+DF11+DF18+DF24+DF30+DF42+DF48+DF56+DF63+DF69+DF75+DF80+DF84+DF90+DF96+DF101+DF108+DF115+DF122+DF131+DF138</f>
        <v>493325.57</v>
      </c>
      <c r="DG143" s="16" t="str">
        <f t="shared" si="726"/>
        <v>СВ.200</v>
      </c>
      <c r="DH143" s="16" t="str">
        <f>IF(DE143&lt;=0," ",IF(DE143/DF143*100&gt;200,"св.200",DE143/DF143))</f>
        <v>св.200</v>
      </c>
      <c r="DI143" s="29">
        <f>DI6+DI11+DI18+DI24+DI30+DI42+DI48+DI56+DI63+DI69+DI75+DI80+DI84+DI90+DI96+DI101+DI108+DI115+DI122+DI131+DI138</f>
        <v>393907.24000000005</v>
      </c>
      <c r="DJ143" s="29">
        <f>DJ6+DJ11+DJ18+DJ24+DJ30+DJ42+DJ48+DJ56+DJ63+DJ69+DJ75+DJ80+DJ84+DJ90+DJ96+DJ101+DJ108+DJ115+DJ122+DJ131+DJ138</f>
        <v>216945.18</v>
      </c>
      <c r="DK143" s="16">
        <f t="shared" si="749"/>
        <v>1.81569943153381</v>
      </c>
      <c r="DL143" s="29">
        <f>DL6+DL11+DL18+DL24+DL30+DL42+DL48+DL56+DL63+DL69+DL75+DL80+DL84+DL90+DL96+DL101+DL108+DL115+DL122+DL131+DL138</f>
        <v>7203482.4300000006</v>
      </c>
      <c r="DM143" s="29">
        <f>DM6+DM11+DM18+DM24+DM30+DM42+DM48+DM56+DM63+DM69+DM75+DM80+DM84+DM90+DM96+DM101+DM108+DM115+DM122+DM131+DM138</f>
        <v>664748.78999999992</v>
      </c>
      <c r="DN143" s="29">
        <f>DN6+DN11+DN18+DN24+DN30+DN42+DN48+DN56+DN63+DN69+DN75+DN80+DN84+DN90+DN96+DN101+DN108+DN115+DN122+DN131+DN138</f>
        <v>1103048.26</v>
      </c>
      <c r="DO143" s="16">
        <f t="shared" si="727"/>
        <v>9.2281586921285769E-2</v>
      </c>
      <c r="DP143" s="16">
        <f t="shared" si="767"/>
        <v>0.60264705915949668</v>
      </c>
      <c r="DQ143" s="29">
        <f>DQ6+DQ11+DQ18+DQ24+DQ30+DQ42+DQ48+DQ56+DQ63+DQ69+DQ75+DQ80+DQ84+DQ90+DQ96+DQ101+DQ108+DQ115+DQ122+DQ131+DQ138</f>
        <v>2599169.64</v>
      </c>
      <c r="DR143" s="29">
        <f>DR6+DR11+DR18+DR24+DR30+DR42+DR48+DR56+DR63+DR69+DR75+DR80+DR84+DR90+DR96+DR101+DR108+DR115+DR122+DR131+DR138</f>
        <v>962687.0199999999</v>
      </c>
      <c r="DS143" s="29">
        <f>DS6+DS11+DS18+DS24+DS30+DS42+DS48+DS56+DS63+DS69+DS75+DS80+DS84+DS90+DS96+DS101+DS108+DS115+DS122+DS131+DS138</f>
        <v>278098.39</v>
      </c>
      <c r="DT143" s="16">
        <f t="shared" si="531"/>
        <v>0.37038252724435478</v>
      </c>
      <c r="DU143" s="16" t="str">
        <f t="shared" si="823"/>
        <v>св.200</v>
      </c>
    </row>
    <row r="144" spans="1:125" s="49" customFormat="1" ht="15.75" x14ac:dyDescent="0.25">
      <c r="A144" s="46"/>
      <c r="B144" s="47"/>
      <c r="C144" s="47"/>
      <c r="D144" s="47"/>
      <c r="E144" s="47"/>
      <c r="F144" s="25"/>
      <c r="G144" s="25"/>
      <c r="H144" s="47"/>
      <c r="I144" s="47"/>
      <c r="J144" s="47"/>
      <c r="K144" s="25"/>
      <c r="L144" s="25"/>
      <c r="M144" s="47"/>
      <c r="N144" s="47"/>
      <c r="O144" s="47"/>
      <c r="P144" s="25"/>
      <c r="Q144" s="25"/>
      <c r="R144" s="47"/>
      <c r="S144" s="47"/>
      <c r="T144" s="47"/>
      <c r="U144" s="25"/>
      <c r="V144" s="25"/>
      <c r="W144" s="47"/>
      <c r="X144" s="47"/>
      <c r="Y144" s="47"/>
      <c r="Z144" s="25"/>
      <c r="AA144" s="25"/>
      <c r="AB144" s="47"/>
      <c r="AC144" s="47"/>
      <c r="AD144" s="47"/>
      <c r="AE144" s="25"/>
      <c r="AF144" s="25"/>
      <c r="AG144" s="47"/>
      <c r="AH144" s="47"/>
      <c r="AI144" s="47"/>
      <c r="AJ144" s="25"/>
      <c r="AK144" s="25"/>
      <c r="AL144" s="47"/>
      <c r="AM144" s="47"/>
      <c r="AN144" s="47"/>
      <c r="AO144" s="25"/>
      <c r="AP144" s="25"/>
      <c r="AQ144" s="47"/>
      <c r="AR144" s="47"/>
      <c r="AS144" s="47"/>
      <c r="AT144" s="25"/>
      <c r="AU144" s="25"/>
      <c r="AV144" s="47"/>
      <c r="AW144" s="47"/>
      <c r="AX144" s="47"/>
      <c r="AY144" s="25"/>
      <c r="AZ144" s="25"/>
      <c r="BA144" s="47"/>
      <c r="BB144" s="47"/>
      <c r="BC144" s="47"/>
      <c r="BD144" s="25"/>
      <c r="BE144" s="25"/>
      <c r="BF144" s="47"/>
      <c r="BG144" s="47"/>
      <c r="BH144" s="47"/>
      <c r="BI144" s="25"/>
      <c r="BJ144" s="25"/>
      <c r="BK144" s="47"/>
      <c r="BL144" s="47"/>
      <c r="BM144" s="47"/>
      <c r="BN144" s="25"/>
      <c r="BO144" s="25"/>
      <c r="BP144" s="47"/>
      <c r="BQ144" s="47"/>
      <c r="BR144" s="47"/>
      <c r="BS144" s="25"/>
      <c r="BT144" s="25"/>
      <c r="BU144" s="47"/>
      <c r="BV144" s="47"/>
      <c r="BW144" s="47"/>
      <c r="BX144" s="25"/>
      <c r="BY144" s="25"/>
      <c r="BZ144" s="47"/>
      <c r="CA144" s="47"/>
      <c r="CB144" s="47"/>
      <c r="CC144" s="25"/>
      <c r="CD144" s="25"/>
      <c r="CE144" s="47"/>
      <c r="CF144" s="47"/>
      <c r="CG144" s="47"/>
      <c r="CH144" s="25"/>
      <c r="CI144" s="25"/>
      <c r="CJ144" s="47"/>
      <c r="CK144" s="47"/>
      <c r="CL144" s="47"/>
      <c r="CM144" s="25"/>
      <c r="CN144" s="25"/>
      <c r="CO144" s="47"/>
      <c r="CP144" s="47"/>
      <c r="CQ144" s="47"/>
      <c r="CR144" s="25"/>
      <c r="CS144" s="25"/>
      <c r="CT144" s="47"/>
      <c r="CU144" s="47"/>
      <c r="CV144" s="47"/>
      <c r="CW144" s="48" t="str">
        <f t="shared" si="815"/>
        <v xml:space="preserve"> </v>
      </c>
      <c r="CX144" s="48" t="str">
        <f t="shared" si="816"/>
        <v xml:space="preserve"> </v>
      </c>
      <c r="CY144" s="47"/>
      <c r="CZ144" s="47"/>
      <c r="DA144" s="47"/>
      <c r="DB144" s="25"/>
      <c r="DC144" s="25"/>
      <c r="DD144" s="47"/>
      <c r="DE144" s="47"/>
      <c r="DF144" s="47"/>
      <c r="DG144" s="25"/>
      <c r="DH144" s="25"/>
      <c r="DI144" s="47"/>
      <c r="DJ144" s="47"/>
      <c r="DK144" s="25"/>
      <c r="DL144" s="47"/>
      <c r="DM144" s="47"/>
      <c r="DN144" s="47"/>
      <c r="DO144" s="25"/>
      <c r="DP144" s="25"/>
      <c r="DQ144" s="47"/>
      <c r="DR144" s="47"/>
      <c r="DS144" s="47"/>
      <c r="DT144" s="25"/>
      <c r="DU144" s="25"/>
    </row>
    <row r="145" spans="1:125" s="37" customFormat="1" ht="15.75" x14ac:dyDescent="0.25">
      <c r="A145" s="50"/>
      <c r="B145" s="42" t="s">
        <v>143</v>
      </c>
      <c r="C145" s="51">
        <f>C7+C12+C13+C14+C19+C20+C25+C43+C49+C57+C64+C70+C76+C81+C85+C86+C91+C97+C102+C109+C116+C123+C132+C139</f>
        <v>1004643109.34</v>
      </c>
      <c r="D145" s="51">
        <f>D7+D12+D13+D14+D19+D20+D25+D43+D49+D57+D64+D70+D76+D81+D85+D86+D91+D97+D102+D109+D116+D123+D132+D139</f>
        <v>495404424.16999996</v>
      </c>
      <c r="E145" s="51">
        <f>E7+E12+E13+E14+E19+E20+E25+E43+E49+E57+E64+E70+E76+E81+E85+E86+E91+E97+E102+E109+E116+E123+E132+E139</f>
        <v>442555644.69000006</v>
      </c>
      <c r="F145" s="52">
        <f>IF(D145&lt;=0," ",IF(D145/C145*100&gt;200,"СВ.200",D145/C145))</f>
        <v>0.49311483805971229</v>
      </c>
      <c r="G145" s="52">
        <f t="shared" si="728"/>
        <v>1.1194172532066995</v>
      </c>
      <c r="H145" s="51">
        <f>H7+H12+H13+H14+H19+H20+H25+H43+H49+H57+H64+H70+H76+H81+H85+H86+H91+H97+H102+H109+H116+H123+H132+H139</f>
        <v>939053163.12</v>
      </c>
      <c r="I145" s="51">
        <f>I7+I12+I13+I14+I19+I20+I25+I43+I49+I57+I64+I70+I76+I81+I85+I86+I91+I97+I102+I109+I116+I123+I132+I139</f>
        <v>445956680.33999997</v>
      </c>
      <c r="J145" s="51">
        <f>J7+J12+J13+J14+J19+J20+J25+J43+J49+J57+J64+J70+J76+J81+J85+J86+J91+J97+J102+J109+J116+J123+J132+J139</f>
        <v>417425095.46999997</v>
      </c>
      <c r="K145" s="52">
        <f t="shared" ref="K145" si="877">IF(I145&lt;=0," ",IF(I145/H145*100&gt;200,"СВ.200",I145/H145))</f>
        <v>0.47490035479813608</v>
      </c>
      <c r="L145" s="52">
        <f t="shared" ref="L145" si="878">IF(J145=0," ",IF(I145/J145*100&gt;200,"св.200",I145/J145))</f>
        <v>1.0683513884997136</v>
      </c>
      <c r="M145" s="51">
        <f>M7+M12+M13+M14+M19+M20+M25+M43+M49+M57+M64+M70+M76+M81+M85+M86+M91+M97+M102+M109+M116+M123+M132+M139</f>
        <v>787092459.22000003</v>
      </c>
      <c r="N145" s="51">
        <f>N7+N12+N13+N14+N19+N20+N25+N43+N49+N57+N64+N70+N76+N81+N85+N86+N91+N97+N102+N109+N116+N123+N132+N139</f>
        <v>393848032.31999999</v>
      </c>
      <c r="O145" s="51">
        <f>O7+O12+O13+O14+O19+O20+O25+O43+O49+O57+O64+O70+O76+O81+O85+O86+O91+O97+O102+O109+O116+O123+O132+O139</f>
        <v>365479165.75999999</v>
      </c>
      <c r="P145" s="52">
        <f t="shared" ref="P145" si="879">IF(N145&lt;=0," ",IF(M145&lt;=0," ",IF(N145/M145*100&gt;200,"СВ.200",N145/M145)))</f>
        <v>0.50038343997133328</v>
      </c>
      <c r="Q145" s="52">
        <f t="shared" ref="Q145" si="880">IF(O145=0," ",IF(N145/O145*100&gt;200,"св.200",N145/O145))</f>
        <v>1.0776210225308138</v>
      </c>
      <c r="R145" s="51">
        <f>R7+R12+R13+R14+R19+R20+R25+R43+R49+R57+R64+R70+R76+R81+R85+R86+R91+R97+R102+R109+R116+R123+R132+R139</f>
        <v>40017898.399999999</v>
      </c>
      <c r="S145" s="51">
        <f>S7+S12+S13+S14+S19+S20+S25+S43+S49+S57+S64+S70+S76+S81+S85+S86+S91+S97+S102+S109+S116+S123+S132+S139</f>
        <v>21668337.59</v>
      </c>
      <c r="T145" s="51">
        <f>T7+T12+T13+T14+T19+T20+T25+T43+T49+T57+T64+T70+T76+T81+T85+T86+T91+T97+T102+T109+T116+T123+T132+T139</f>
        <v>18059367.379999999</v>
      </c>
      <c r="U145" s="52">
        <f t="shared" ref="U145" si="881">IF(S145&lt;=0," ",IF(R145&lt;=0," ",IF(S145/R145*100&gt;200,"СВ.200",S145/R145)))</f>
        <v>0.54146615530414766</v>
      </c>
      <c r="V145" s="52">
        <f t="shared" ref="V145" si="882">IF(T145=0," ",IF(S145/T145*100&gt;200,"св.200",S145/T145))</f>
        <v>1.1998392376688003</v>
      </c>
      <c r="W145" s="51">
        <f>W7+W12+W13+W14+W19+W20+W25+W43+W49+W57+W64+W70+W76+W81+W85+W86+W91+W97+W102+W109+W116+W123+W132+W139</f>
        <v>1196320.5</v>
      </c>
      <c r="X145" s="51">
        <f>X7+X12+X13+X14+X19+X20+X25+X43+X49+X57+X64+X70+X76+X81+X85+X86+X91+X97+X102+X109+X116+X123+X132+X139</f>
        <v>967293.05999999994</v>
      </c>
      <c r="Y145" s="51">
        <f>Y7+Y12+Y13+Y14+Y19+Y20+Y25+Y43+Y49+Y57+Y64+Y70+Y76+Y81+Y85+Y86+Y91+Y97+Y102+Y109+Y116+Y123+Y132+Y139</f>
        <v>939861.02999999991</v>
      </c>
      <c r="Z145" s="52">
        <f t="shared" ref="Z145" si="883">IF(X145&lt;=0," ",IF(W145&lt;=0," ",IF(X145/W145*100&gt;200,"СВ.200",X145/W145)))</f>
        <v>0.8085567872489019</v>
      </c>
      <c r="AA145" s="52">
        <f t="shared" ref="AA145" si="884">IF(Y145=0," ",IF(X145/Y145*100&gt;200,"св.200",X145/Y145))</f>
        <v>1.0291873257049502</v>
      </c>
      <c r="AB145" s="51">
        <f>AB7+AB12+AB13+AB14+AB19+AB20+AB25+AB43+AB49+AB57+AB64+AB70+AB76+AB81+AB85+AB86+AB91+AB97+AB102+AB109+AB116+AB123+AB132+AB139</f>
        <v>33423600</v>
      </c>
      <c r="AC145" s="51">
        <f>AC7+AC12+AC13+AC14+AC19+AC20+AC25+AC43+AC49+AC57+AC64+AC70+AC76+AC81+AC85+AC86+AC91+AC97+AC102+AC109+AC116+AC123+AC132+AC139</f>
        <v>3498646.22</v>
      </c>
      <c r="AD145" s="51">
        <f>AD7+AD12+AD13+AD14+AD19+AD20+AD25+AD43+AD49+AD57+AD64+AD70+AD76+AD81+AD85+AD86+AD91+AD97+AD102+AD109+AD116+AD123+AD132+AD139</f>
        <v>3275808.8200000003</v>
      </c>
      <c r="AE145" s="52">
        <f t="shared" ref="AE145" si="885">IF(AC145&lt;=0," ",IF(AB145&lt;=0," ",IF(AC145/AB145*100&gt;200,"СВ.200",AC145/AB145)))</f>
        <v>0.10467592419727378</v>
      </c>
      <c r="AF145" s="52">
        <f t="shared" ref="AF145" si="886">IF(AD145=0," ",IF(AC145/AD145*100&gt;200,"св.200",AC145/AD145))</f>
        <v>1.0680251541663532</v>
      </c>
      <c r="AG145" s="51">
        <f>AG7+AG12+AG13+AG14+AG19+AG20+AG25+AG43+AG49+AG57+AG64+AG70+AG76+AG81+AG85+AG86+AG91+AG97+AG102+AG109+AG116+AG123+AG132+AG139</f>
        <v>77312285</v>
      </c>
      <c r="AH145" s="51">
        <f>AH7+AH12+AH13+AH14+AH19+AH20+AH25+AH43+AH49+AH57+AH64+AH70+AH76+AH81+AH85+AH86+AH91+AH97+AH102+AH109+AH116+AH123+AH132+AH139</f>
        <v>25973346.149999999</v>
      </c>
      <c r="AI145" s="51">
        <f>AI7+AI12+AI13+AI14+AI19+AI20+AI25+AI43+AI49+AI57+AI64+AI70+AI76+AI81+AI85+AI86+AI91+AI97+AI102+AI109+AI116+AI123+AI132+AI139</f>
        <v>29669242.48</v>
      </c>
      <c r="AJ145" s="52">
        <f t="shared" ref="AJ145" si="887">IF(AH145&lt;=0," ",IF(AG145&lt;=0," ",IF(AH145/AG145*100&gt;200,"СВ.200",AH145/AG145)))</f>
        <v>0.33595367346858263</v>
      </c>
      <c r="AK145" s="52">
        <f t="shared" ref="AK145" si="888">IF(AI145=0," ",IF(AH145/AI145*100&gt;200,"св.200",AH145/AI145))</f>
        <v>0.87543004063917707</v>
      </c>
      <c r="AL145" s="51">
        <f>AL7+AL12+AL13+AL14+AL19+AL20+AL25+AL43+AL49+AL57+AL64+AL70+AL76+AL81+AL85+AL86+AL91+AL97+AL102+AL109+AL116+AL123+AL132+AL139</f>
        <v>10600</v>
      </c>
      <c r="AM145" s="51">
        <f>AM7+AM12+AM13+AM14+AM19+AM20+AM25+AM43+AM49+AM57+AM64+AM70+AM76+AM81+AM85+AM86+AM91+AM97+AM102+AM109+AM116+AM123+AM132+AM139</f>
        <v>1025</v>
      </c>
      <c r="AN145" s="51">
        <f>AN7+AN12+AN13+AN14+AN19+AN20+AN25+AN43+AN49+AN57+AN64+AN70+AN76+AN81+AN85+AN86+AN91+AN97+AN102+AN109+AN116+AN123+AN132+AN139</f>
        <v>1650</v>
      </c>
      <c r="AO145" s="52">
        <f t="shared" ref="AO145" si="889">IF(AM145&lt;=0," ",IF(AL145&lt;=0," ",IF(AM145/AL145*100&gt;200,"СВ.200",AM145/AL145)))</f>
        <v>9.6698113207547176E-2</v>
      </c>
      <c r="AP145" s="52">
        <f t="shared" ref="AP145" si="890">IF(AN145=0," ",IF(AM145/AN145*100&gt;200,"св.200",AM145/AN145))</f>
        <v>0.62121212121212122</v>
      </c>
      <c r="AQ145" s="51">
        <f>AQ7+AQ12+AQ13+AQ14+AQ19+AQ20+AQ25+AQ43+AQ49+AQ57+AQ64+AQ70+AQ76+AQ81+AQ85+AQ86+AQ91+AQ97+AQ102+AQ109+AQ116+AQ123+AQ132+AQ139</f>
        <v>65589946.219999999</v>
      </c>
      <c r="AR145" s="51">
        <f>AR7+AR12+AR13+AR14+AR19+AR20+AR25+AR43+AR49+AR57+AR64+AR70+AR76+AR81+AR85+AR86+AR91+AR97+AR102+AR109+AR116+AR123+AR132+AR139</f>
        <v>49447743.829999998</v>
      </c>
      <c r="AS145" s="51">
        <f>AS7+AS12+AS13+AS14+AS19+AS20+AS25+AS43+AS49+AS57+AS64+AS70+AS76+AS81+AS85+AS86+AS91+AS97+AS102+AS109+AS116+AS123+AS132+AS139</f>
        <v>25130549.220000003</v>
      </c>
      <c r="AT145" s="52">
        <f t="shared" ref="AT145" si="891">IF(AR145&lt;=0," ",IF(AQ145&lt;=0," ",IF(AR145/AQ145*100&gt;200,"СВ.200",AR145/AQ145)))</f>
        <v>0.75389212340781209</v>
      </c>
      <c r="AU145" s="52">
        <f t="shared" ref="AU145" si="892">IF(AS145=0," ",IF(AR145/AS145*100&gt;200,"св.200",AR145/AS145))</f>
        <v>1.9676348255312819</v>
      </c>
      <c r="AV145" s="51">
        <f>AV7+AV12+AV13+AV14+AV19+AV20+AV25+AV43+AV49+AV57+AV64+AV70+AV76+AV81+AV85+AV86+AV91+AV97+AV102+AV109+AV116+AV123+AV132+AV139</f>
        <v>17337480</v>
      </c>
      <c r="AW145" s="51">
        <f>AW7+AW12+AW13+AW14+AW19+AW20+AW25+AW43+AW49+AW57+AW64+AW70+AW76+AW81+AW85+AW86+AW91+AW97+AW102+AW109+AW116+AW123+AW132+AW139</f>
        <v>8255831.9800000014</v>
      </c>
      <c r="AX145" s="51">
        <f>AX7+AX12+AX13+AX14+AX19+AX20+AX25+AX43+AX49+AX57+AX64+AX70+AX76+AX81+AX85+AX86+AX91+AX97+AX102+AX109+AX116+AX123+AX132+AX139</f>
        <v>10060505.509999996</v>
      </c>
      <c r="AY145" s="52">
        <f t="shared" ref="AY145" si="893">IF(AW145&lt;=0," ",IF(AV145&lt;=0," ",IF(AW145/AV145*100&gt;200,"СВ.200",AW145/AV145)))</f>
        <v>0.47618408096216991</v>
      </c>
      <c r="AZ145" s="52">
        <f t="shared" ref="AZ145" si="894">IF(AX145=0," ",IF(AW145/AX145*100&gt;200,"св.200",AW145/AX145))</f>
        <v>0.82061800689774733</v>
      </c>
      <c r="BA145" s="51">
        <f>BA7+BA12+BA13+BA14+BA19+BA20+BA25+BA43+BA49+BA57+BA64+BA70+BA76+BA81+BA85+BA86+BA91+BA97+BA102+BA109+BA116+BA123+BA132+BA139</f>
        <v>466576.57</v>
      </c>
      <c r="BB145" s="51">
        <f>BB7+BB12+BB13+BB14+BB19+BB20+BB25+BB43+BB49+BB57+BB64+BB70+BB76+BB81+BB85+BB86+BB91+BB97+BB102+BB109+BB116+BB123+BB132+BB139</f>
        <v>303674.45999999996</v>
      </c>
      <c r="BC145" s="51">
        <f>BC7+BC12+BC13+BC14+BC19+BC20+BC25+BC43+BC49+BC57+BC64+BC70+BC76+BC81+BC85+BC86+BC91+BC97+BC102+BC109+BC116+BC123+BC132+BC139</f>
        <v>321212.63</v>
      </c>
      <c r="BD145" s="52">
        <f t="shared" ref="BD145" si="895">IF(BB145&lt;=0," ",IF(BA145&lt;=0," ",IF(BB145/BA145*100&gt;200,"СВ.200",BB145/BA145)))</f>
        <v>0.65085664288714706</v>
      </c>
      <c r="BE145" s="52">
        <f t="shared" ref="BE145" si="896">IF(BC145=0," ",IF(BB145/BC145*100&gt;200,"св.200",BB145/BC145))</f>
        <v>0.94540012327659706</v>
      </c>
      <c r="BF145" s="51">
        <f>BF7+BF12+BF13+BF14+BF19+BF20+BF25+BF43+BF49+BF57+BF64+BF70+BF76+BF81+BF85+BF86+BF91+BF97+BF102+BF109+BF116+BF123+BF132+BF139</f>
        <v>2974667.6500000004</v>
      </c>
      <c r="BG145" s="51">
        <f>BG7+BG12+BG13+BG14+BG19+BG20+BG25+BG43+BG49+BG57+BG64+BG70+BG76+BG81+BG85+BG86+BG91+BG97+BG102+BG109+BG116+BG123+BG132+BG139</f>
        <v>1638236.09</v>
      </c>
      <c r="BH145" s="51">
        <f>BH7+BH12+BH13+BH14+BH19+BH20+BH25+BH43+BH49+BH57+BH64+BH70+BH76+BH81+BH85+BH86+BH91+BH97+BH102+BH109+BH116+BH123+BH132+BH139</f>
        <v>1660393.5899999999</v>
      </c>
      <c r="BI145" s="52">
        <f t="shared" ref="BI145" si="897">IF(BG145&lt;=0," ",IF(BF145&lt;=0," ",IF(BG145/BF145*100&gt;200,"СВ.200",BG145/BF145)))</f>
        <v>0.55072911758730425</v>
      </c>
      <c r="BJ145" s="52">
        <f t="shared" ref="BJ145" si="898">IF(BH145=0," ",IF(BG145/BH145*100&gt;200,"св.200",BG145/BH145))</f>
        <v>0.98665527250078111</v>
      </c>
      <c r="BK145" s="51">
        <f>BK7+BK12+BK13+BK14+BK19+BK20+BK25+BK43+BK49+BK57+BK64+BK70+BK76+BK81+BK85+BK86+BK91+BK97+BK102+BK109+BK116+BK123+BK132+BK139</f>
        <v>1112279.8999999999</v>
      </c>
      <c r="BL145" s="51">
        <f>BL7+BL12+BL13+BL14+BL19+BL20+BL25+BL43+BL49+BL57+BL64+BL70+BL76+BL81+BL85+BL86+BL91+BL97+BL102+BL109+BL116+BL123+BL132+BL139</f>
        <v>469610.51</v>
      </c>
      <c r="BM145" s="51">
        <f>BM7+BM12+BM13+BM14+BM19+BM20+BM25+BM43+BM49+BM57+BM64+BM70+BM76+BM81+BM85+BM86+BM91+BM97+BM102+BM109+BM116+BM123+BM132+BM139</f>
        <v>454616.82</v>
      </c>
      <c r="BN145" s="52">
        <f t="shared" ref="BN145" si="899">IF(BL145&lt;=0," ",IF(BK145&lt;=0," ",IF(BL145/BK145*100&gt;200,"СВ.200",BL145/BK145)))</f>
        <v>0.42220533698397322</v>
      </c>
      <c r="BO145" s="52">
        <f t="shared" ref="BO145" si="900">IF(BM145=0," ",IF(BL145/BM145*100&gt;200,"св.200",BL145/BM145))</f>
        <v>1.0329809398605181</v>
      </c>
      <c r="BP145" s="51">
        <f>BP7+BP12+BP13+BP14+BP19+BP20+BP25+BP43+BP49+BP57+BP64+BP70+BP76+BP81+BP85+BP86+BP91+BP97+BP102+BP109+BP116+BP123+BP132+BP139</f>
        <v>8594566.4700000007</v>
      </c>
      <c r="BQ145" s="51">
        <f>BQ7+BQ12+BQ13+BQ14+BQ19+BQ20+BQ25+BQ43+BQ49+BQ57+BQ64+BQ70+BQ76+BQ81+BQ85+BQ86+BQ91+BQ97+BQ102+BQ109+BQ116+BQ123+BQ132+BQ139</f>
        <v>4275500.08</v>
      </c>
      <c r="BR145" s="51">
        <f>BR7+BR12+BR13+BR14+BR19+BR20+BR25+BR43+BR49+BR57+BR64+BR70+BR76+BR81+BR85+BR86+BR91+BR97+BR102+BR109+BR116+BR123+BR132+BR139</f>
        <v>5076076.0399999991</v>
      </c>
      <c r="BS145" s="52">
        <f t="shared" ref="BS145" si="901">IF(BQ145&lt;=0," ",IF(BP145&lt;=0," ",IF(BQ145/BP145*100&gt;200,"СВ.200",BQ145/BP145)))</f>
        <v>0.49746547367153005</v>
      </c>
      <c r="BT145" s="52">
        <f t="shared" ref="BT145" si="902">IF(BR145=0," ",IF(BQ145/BR145*100&gt;200,"св.200",BQ145/BR145))</f>
        <v>0.84228448240503517</v>
      </c>
      <c r="BU145" s="51">
        <f>BU7+BU12+BU13+BU14+BU19+BU20+BU25+BU43+BU49+BU57+BU64+BU70+BU76+BU81+BU85+BU86+BU91+BU97+BU102+BU109+BU116+BU123+BU132+BU139</f>
        <v>6170321.1300000008</v>
      </c>
      <c r="BV145" s="51">
        <f>BV7+BV12+BV13+BV14+BV19+BV20+BV25+BV43+BV49+BV57+BV64+BV70+BV76+BV81+BV85+BV86+BV91+BV97+BV102+BV109+BV116+BV123+BV132+BV139</f>
        <v>4315605.07</v>
      </c>
      <c r="BW145" s="51">
        <f>BW7+BW12+BW13+BW14+BW19+BW20+BW25+BW43+BW49+BW57+BW64+BW70+BW76+BW81+BW85+BW86+BW91+BW97+BW102+BW109+BW116+BW123+BW132+BW139</f>
        <v>4354880.29</v>
      </c>
      <c r="BX145" s="52">
        <f t="shared" ref="BX145" si="903">IF(BV145&lt;=0," ",IF(BU145&lt;=0," ",IF(BV145/BU145*100&gt;200,"СВ.200",BV145/BU145)))</f>
        <v>0.69941336586480063</v>
      </c>
      <c r="BY145" s="52">
        <f t="shared" ref="BY145" si="904">IF(BW145=0," ",IF(BV145/BW145*100&gt;200,"св.200",BV145/BW145))</f>
        <v>0.99098133188868898</v>
      </c>
      <c r="BZ145" s="51">
        <f>BZ7+BZ12+BZ13+BZ14+BZ19+BZ20+BZ25+BZ43+BZ49+BZ57+BZ64+BZ70+BZ76+BZ81+BZ85+BZ86+BZ91+BZ97+BZ102+BZ109+BZ116+BZ123+BZ132+BZ139</f>
        <v>9257023.9100000001</v>
      </c>
      <c r="CA145" s="51">
        <f>CA7+CA12+CA13+CA14+CA19+CA20+CA25+CA43+CA49+CA57+CA64+CA70+CA76+CA81+CA85+CA86+CA91+CA97+CA102+CA109+CA116+CA123+CA132+CA139</f>
        <v>383762.5</v>
      </c>
      <c r="CB145" s="51">
        <f>CB7+CB12+CB13+CB14+CB19+CB20+CB25+CB43+CB49+CB57+CB64+CB70+CB76+CB81+CB85+CB86+CB91+CB97+CB102+CB109+CB116+CB123+CB132+CB139</f>
        <v>63721.81</v>
      </c>
      <c r="CC145" s="52">
        <f t="shared" ref="CC145" si="905">IF(CA145&lt;=0," ",IF(BZ145&lt;=0," ",IF(CA145/BZ145*100&gt;200,"СВ.200",CA145/BZ145)))</f>
        <v>4.1456358299500166E-2</v>
      </c>
      <c r="CD145" s="52" t="str">
        <f t="shared" ref="CD145" si="906">IF(CB145=0," ",IF(CA145/CB145*100&gt;200,"св.200",CA145/CB145))</f>
        <v>св.200</v>
      </c>
      <c r="CE145" s="51">
        <f>CE7+CE12+CE13+CE14+CE19+CE20+CE25+CE43+CE49+CE57+CE64+CE70+CE76+CE81+CE85+CE86+CE91+CE97+CE102+CE109+CE116+CE123+CE132+CE139</f>
        <v>9117161.3200000003</v>
      </c>
      <c r="CF145" s="51">
        <f>CF7+CF12+CF13+CF14+CF19+CF20+CF25+CF43+CF49+CF57+CF64+CF70+CF76+CF81+CF85+CF86+CF91+CF97+CF102+CF109+CF116+CF123+CF132+CF139</f>
        <v>9796798.8300000019</v>
      </c>
      <c r="CG145" s="51">
        <f>CG7+CG12+CG13+CG14+CG19+CG20+CG25+CG43+CG49+CG57+CG64+CG70+CG76+CG81+CG85+CG86+CG91+CG97+CG102+CG109+CG116+CG123+CG132+CG139</f>
        <v>1049248.2999999998</v>
      </c>
      <c r="CH145" s="52">
        <f t="shared" ref="CH145" si="907">IF(CF145&lt;=0," ",IF(CE145&lt;=0," ",IF(CF145/CE145*100&gt;200,"СВ.200",CF145/CE145)))</f>
        <v>1.0745448595396798</v>
      </c>
      <c r="CI145" s="52" t="str">
        <f t="shared" ref="CI145" si="908">IF(CG145=0," ",IF(CF145/CG145*100&gt;200,"св.200",CF145/CG145))</f>
        <v>св.200</v>
      </c>
      <c r="CJ145" s="51">
        <f>CJ7+CJ12+CJ13+CJ14+CJ19+CJ20+CJ25+CJ43+CJ49+CJ57+CJ64+CJ70+CJ76+CJ81+CJ85+CJ86+CJ91+CJ97+CJ102+CJ109+CJ116+CJ123+CJ132+CJ139</f>
        <v>3825166.32</v>
      </c>
      <c r="CK145" s="51">
        <f>CK7+CK12+CK13+CK14+CK19+CK20+CK25+CK43+CK49+CK57+CK64+CK70+CK76+CK81+CK85+CK86+CK91+CK97+CK102+CK109+CK116+CK123+CK132+CK139</f>
        <v>4490478.1000000006</v>
      </c>
      <c r="CL145" s="51">
        <f>CL7+CL12+CL13+CL14+CL19+CL20+CL25+CL43+CL49+CL57+CL64+CL70+CL76+CL81+CL85+CL86+CL91+CL97+CL102+CL109+CL116+CL123+CL132+CL139</f>
        <v>1049248.2999999998</v>
      </c>
      <c r="CM145" s="52">
        <f t="shared" ref="CM145" si="909">IF(CK145&lt;=0," ",IF(CJ145&lt;=0," ",IF(CK145/CJ145*100&gt;200,"СВ.200",CK145/CJ145)))</f>
        <v>1.1739301573689482</v>
      </c>
      <c r="CN145" s="52" t="str">
        <f t="shared" ref="CN145" si="910">IF(CL145=0," ",IF(CK145/CL145*100&gt;200,"св.200",CK145/CL145))</f>
        <v>св.200</v>
      </c>
      <c r="CO145" s="51">
        <f>CO7+CO12+CO13+CO14+CO19+CO20+CO25+CO43+CO49+CO57+CO64+CO70+CO76+CO81+CO85+CO86+CO91+CO97+CO102+CO109+CO116+CO123+CO132+CO139</f>
        <v>5291995</v>
      </c>
      <c r="CP145" s="51">
        <f>CP7+CP12+CP13+CP14+CP19+CP20+CP25+CP43+CP49+CP57+CP64+CP70+CP76+CP81+CP85+CP86+CP91+CP97+CP102+CP109+CP116+CP123+CP132+CP139</f>
        <v>5306320.7299999995</v>
      </c>
      <c r="CQ145" s="51">
        <f>CQ7+CQ12+CQ13+CQ14+CQ19+CQ20+CQ25+CQ43+CQ49+CQ57+CQ64+CQ70+CQ76+CQ81+CQ85+CQ86+CQ91+CQ97+CQ102+CQ109+CQ116+CQ123+CQ132+CQ139</f>
        <v>0</v>
      </c>
      <c r="CR145" s="52">
        <f t="shared" ref="CR145" si="911">IF(CP145&lt;=0," ",IF(CO145&lt;=0," ",IF(CP145/CO145*100&gt;200,"СВ.200",CP145/CO145)))</f>
        <v>1.0027070566015273</v>
      </c>
      <c r="CS145" s="52" t="str">
        <f t="shared" ref="CS145" si="912">IF(CQ145=0," ",IF(CP145/CQ145*100&gt;200,"св.200",CP145/CQ145))</f>
        <v xml:space="preserve"> </v>
      </c>
      <c r="CT145" s="51">
        <f>CT7+CT12+CT13+CT14+CT19+CT20+CT25+CT43+CT49+CT57+CT64+CT70+CT76+CT81+CT85+CT86+CT91+CT97+CT102+CT109+CT116+CT123+CT132+CT139</f>
        <v>287500</v>
      </c>
      <c r="CU145" s="51">
        <f>CU7+CU12+CU13+CU14+CU19+CU20+CU25+CU43+CU49+CU57+CU64+CU70+CU76+CU81+CU85+CU86+CU91+CU97+CU102+CU109+CU116+CU123+CU132+CU139</f>
        <v>100236.94</v>
      </c>
      <c r="CV145" s="51">
        <f>CV7+CV12+CV13+CV14+CV19+CV20+CV25+CV43+CV49+CV57+CV64+CV70+CV76+CV81+CV85+CV86+CV91+CV97+CV102+CV109+CV116+CV123+CV132+CV139</f>
        <v>72072.06</v>
      </c>
      <c r="CW145" s="16">
        <f t="shared" si="815"/>
        <v>0.34865022608695651</v>
      </c>
      <c r="CX145" s="16">
        <f t="shared" si="816"/>
        <v>1.3907877754569524</v>
      </c>
      <c r="CY145" s="51">
        <f>CY7+CY12+CY13+CY14+CY19+CY20+CY25+CY43+CY49+CY57+CY64+CY70+CY76+CY81+CY85+CY86+CY91+CY97+CY102+CY109+CY116+CY123+CY132+CY139</f>
        <v>500000</v>
      </c>
      <c r="CZ145" s="51">
        <f>CZ7+CZ12+CZ13+CZ14+CZ19+CZ20+CZ25+CZ43+CZ49+CZ57+CZ64+CZ70+CZ76+CZ81+CZ85+CZ86+CZ91+CZ97+CZ102+CZ109+CZ116+CZ123+CZ132+CZ139</f>
        <v>209538.85</v>
      </c>
      <c r="DA145" s="51">
        <f>DA7+DA12+DA13+DA14+DA19+DA20+DA25+DA43+DA49+DA57+DA64+DA70+DA76+DA81+DA85+DA86+DA91+DA97+DA102+DA109+DA116+DA123+DA132+DA139</f>
        <v>233613.98</v>
      </c>
      <c r="DB145" s="52">
        <f t="shared" ref="DB145" si="913">IF(CZ145&lt;=0," ",IF(CY145&lt;=0," ",IF(CZ145/CY145*100&gt;200,"СВ.200",CZ145/CY145)))</f>
        <v>0.4190777</v>
      </c>
      <c r="DC145" s="52">
        <f t="shared" ref="DC145" si="914">IF(DA145=0," ",IF(CZ145/DA145*100&gt;200,"св.200",CZ145/DA145))</f>
        <v>0.89694482325073177</v>
      </c>
      <c r="DD145" s="51">
        <f>DD7+DD12+DD13+DD14+DD19+DD20+DD25+DD43+DD49+DD57+DD64+DD70+DD76+DD81+DD85+DD86+DD91+DD97+DD102+DD109+DD116+DD123+DD132+DD139</f>
        <v>1209025.17</v>
      </c>
      <c r="DE145" s="51">
        <f>DE7+DE12+DE13+DE14+DE19+DE20+DE25+DE43+DE49+DE57+DE64+DE70+DE76+DE81+DE85+DE86+DE91+DE97+DE102+DE109+DE116+DE123+DE132+DE139</f>
        <v>18652598.32</v>
      </c>
      <c r="DF145" s="51">
        <f>DF7+DF12+DF13+DF14+DF19+DF20+DF25+DF43+DF49+DF57+DF64+DF70+DF76+DF81+DF85+DF86+DF91+DF97+DF102+DF109+DF116+DF123+DF132+DF139</f>
        <v>485848</v>
      </c>
      <c r="DG145" s="52" t="str">
        <f t="shared" ref="DG145" si="915">IF(DE145&lt;=0," ",IF(DD145&lt;=0," ",IF(DE145/DD145*100&gt;200,"СВ.200",DE145/DD145)))</f>
        <v>СВ.200</v>
      </c>
      <c r="DH145" s="52" t="str">
        <f>IF(DE145&lt;=0," ",IF(DE145/DF145*100&gt;200,"св.200",DE145/DF145))</f>
        <v>св.200</v>
      </c>
      <c r="DI145" s="51">
        <f>DI7+DI12+DI13+DI14+DI19+DI20+DI25+DI43+DI49+DI57+DI64+DI70+DI76+DI81+DI85+DI86+DI91+DI97+DI102+DI109+DI116+DI123+DI132+DI139</f>
        <v>-2347.8199999999997</v>
      </c>
      <c r="DJ145" s="51">
        <f>DJ7+DJ12+DJ13+DJ14+DJ19+DJ20+DJ25+DJ43+DJ49+DJ57+DJ64+DJ70+DJ76+DJ81+DJ85+DJ86+DJ91+DJ97+DJ102+DJ109+DJ116+DJ123+DJ132+DJ139</f>
        <v>4064.96</v>
      </c>
      <c r="DK145" s="52">
        <f t="shared" si="749"/>
        <v>-0.57757517909155309</v>
      </c>
      <c r="DL145" s="51">
        <f>DL7+DL12+DL13+DL14+DL19+DL20+DL25+DL43+DL49+DL57+DL64+DL70+DL76+DL81+DL85+DL86+DL91+DL97+DL102+DL109+DL116+DL123+DL132+DL139</f>
        <v>7185157.4500000002</v>
      </c>
      <c r="DM145" s="51">
        <f>DM7+DM12+DM13+DM14+DM19+DM20+DM25+DM43+DM49+DM57+DM64+DM70+DM76+DM81+DM85+DM86+DM91+DM97+DM102+DM109+DM116+DM123+DM132+DM139</f>
        <v>430340.17</v>
      </c>
      <c r="DN145" s="51">
        <f>DN7+DN12+DN13+DN14+DN19+DN20+DN25+DN43+DN49+DN57+DN64+DN70+DN76+DN81+DN85+DN86+DN91+DN97+DN102+DN109+DN116+DN123+DN132+DN139</f>
        <v>838946.27</v>
      </c>
      <c r="DO145" s="16">
        <f t="shared" ref="DO145" si="916">IF(DM145&lt;=0," ",IF(DL145&lt;=0," ",IF(DM145/DL145*100&gt;200,"СВ.200",DM145/DL145)))</f>
        <v>5.9892935261982319E-2</v>
      </c>
      <c r="DP145" s="16">
        <f t="shared" ref="DP145" si="917">IF(DN145=0," ",IF(DM145/DN145*100&gt;200,"св.200",DM145/DN145))</f>
        <v>0.51295319544122886</v>
      </c>
      <c r="DQ145" s="51">
        <f>DQ7+DQ12+DQ13+DQ14+DQ19+DQ20+DQ25+DQ43+DQ49+DQ57+DQ64+DQ70+DQ76+DQ81+DQ85+DQ86+DQ91+DQ97+DQ102+DQ109+DQ116+DQ123+DQ132+DQ139</f>
        <v>1378186.6500000001</v>
      </c>
      <c r="DR145" s="51">
        <f>DR7+DR12+DR13+DR14+DR19+DR20+DR25+DR43+DR49+DR57+DR64+DR70+DR76+DR81+DR85+DR86+DR91+DR97+DR102+DR109+DR116+DR123+DR132+DR139</f>
        <v>618385.20000000007</v>
      </c>
      <c r="DS145" s="51">
        <f>DS7+DS12+DS13+DS14+DS19+DS20+DS25+DS43+DS49+DS57+DS64+DS70+DS76+DS81+DS85+DS86+DS91+DS97+DS102+DS109+DS116+DS123+DS132+DS139</f>
        <v>155348.96</v>
      </c>
      <c r="DT145" s="16">
        <f t="shared" ref="DT145:DT146" si="918">IF(DR145&lt;=0," ",IF(DQ145&lt;=0," ",IF(DR145/DQ145*100&gt;200,"СВ.200",DR145/DQ145)))</f>
        <v>0.44869481212867646</v>
      </c>
      <c r="DU145" s="16" t="str">
        <f t="shared" ref="DU145:DU146" si="919">IF(DS145=0," ",IF(DR145/DS145*100&gt;200,"св.200",DR145/DS145))</f>
        <v>св.200</v>
      </c>
    </row>
    <row r="146" spans="1:125" s="37" customFormat="1" ht="15.75" x14ac:dyDescent="0.25">
      <c r="A146" s="50"/>
      <c r="B146" s="42" t="s">
        <v>144</v>
      </c>
      <c r="C146" s="51">
        <f>SUM(C8:C10,C15:C17,C21:C23,C26:C29,C31:C41,C50:C55,C58:C62,C65,C66:C67,C68,C71:C74,C44:C47,C82:C83,C87:C89,C92:C95,C98:C100,C103:C107,C110:C114,C77:C79,C117:C121,C124:C130,C133:C134,C135:C137,C140,C141,C142)</f>
        <v>235374396.53000006</v>
      </c>
      <c r="D146" s="51">
        <f>SUM(D8:D10,D15:D17,D21:D23,D26:D29,D31:D41,D50:D55,D58:D62,D65,D66:D67,D68,D71:D74,D44:D47,D82:D83,D87:D89,D92:D95,D98:D100,D103:D107,D110:D114,D77:D79,D117:D121,D124:D130,D133:D134,D135:D137,D140,D141,D142)</f>
        <v>93686254.140000001</v>
      </c>
      <c r="E146" s="51">
        <f>SUM(E8:E10,E15:E17,E21:E23,E26:E29,E31:E41,E50:E55,E58:E62,E65,E66:E67,E68,E71:E74,E44:E47,E82:E83,E87:E89,E92:E95,E98:E100,E103:E107,E110:E114,E77:E79,E117:E121,E124:E130,E133:E134,E135:E137,E140,E141,E142)</f>
        <v>88812630.00000003</v>
      </c>
      <c r="F146" s="52">
        <f>IF(D146&lt;=0," ",IF(D146/C146*100&gt;200,"СВ.200",D146/C146))</f>
        <v>0.39803077786355173</v>
      </c>
      <c r="G146" s="52">
        <f>IF(E146=0," ",IF(D146/E146*100&gt;200,"св.200",D146/E146))</f>
        <v>1.0548753498235552</v>
      </c>
      <c r="H146" s="51">
        <f>SUM(H8:H10,H15:H17,H21:H23,H26:H29,H31:H41,H50:H55,H58:H62,H65,H66:H67,H68,H71:H74,H44:H47,H82:H83,H87:H89,H92:H95,H98:H100,H103:H107,H110:H114,H77:H79,H117:H121,H124:H130,H133:H134,H135:H137,H140,H141,H142)</f>
        <v>208668309.77000004</v>
      </c>
      <c r="I146" s="51">
        <f>SUM(I8:I10,I15:I17,I21:I23,I26:I29,I31:I41,I50:I55,I58:I62,I65,I66:I67,I68,I71:I74,I44:I47,I82:I83,I87:I89,I92:I95,I98:I100,I103:I107,I110:I114,I77:I79,I117:I121,I124:I130,I133:I134,I135:I137,I140,I141,I142)</f>
        <v>79313664.640000001</v>
      </c>
      <c r="J146" s="51">
        <f>SUM(J8:J10,J15:J17,J21:J23,J26:J29,J31:J41,J50:J55,J58:J62,J65,J66:J67,J68,J71:J74,J44:J47,J82:J83,J87:J89,J92:J95,J98:J100,J103:J107,J110:J114,J77:J79,J117:J121,J124:J130,J133:J134,J135:J137,J140,J141,J142)</f>
        <v>80907934.479999974</v>
      </c>
      <c r="K146" s="52">
        <f t="shared" ref="K146" si="920">IF(I146&lt;=0," ",IF(I146/H146*100&gt;200,"СВ.200",I146/H146))</f>
        <v>0.38009444140042975</v>
      </c>
      <c r="L146" s="52">
        <f t="shared" ref="L146" si="921">IF(J146=0," ",IF(I146/J146*100&gt;200,"св.200",I146/J146))</f>
        <v>0.9802952596646245</v>
      </c>
      <c r="M146" s="51">
        <f>SUM(M8:M10,M15:M17,M21:M23,M26:M29,M31:M41,M50:M55,M58:M62,M65,M66:M67,M68,M71:M74,M44:M47,M82:M83,M87:M89,M92:M95,M98:M100,M103:M107,M110:M114,M77:M79,M117:M121,M124:M130,M133:M134,M135:M137,M140,M141,M142)</f>
        <v>59039144.719999991</v>
      </c>
      <c r="N146" s="51">
        <f>SUM(N8:N10,N15:N17,N21:N23,N26:N29,N31:N41,N50:N55,N58:N62,N65,N66:N67,N68,N71:N74,N44:N47,N82:N83,N87:N89,N92:N95,N98:N100,N103:N107,N110:N114,N77:N79,N117:N121,N124:N130,N133:N134,N135:N137,N140,N141,N142)</f>
        <v>30700672.110000018</v>
      </c>
      <c r="O146" s="51">
        <f>SUM(O8:O10,O15:O17,O21:O23,O26:O29,O31:O41,O50:O55,O58:O62,O65,O66:O67,O68,O71:O74,O44:O47,O82:O83,O87:O89,O92:O95,O98:O100,O103:O107,O110:O114,O77:O79,O117:O121,O124:O130,O133:O134,O135:O137,O140,O141,O142)</f>
        <v>27414662.559999999</v>
      </c>
      <c r="P146" s="52">
        <f t="shared" ref="P146" si="922">IF(N146&lt;=0," ",IF(M146&lt;=0," ",IF(N146/M146*100&gt;200,"СВ.200",N146/M146)))</f>
        <v>0.52000536687314025</v>
      </c>
      <c r="Q146" s="52">
        <f t="shared" ref="Q146" si="923">IF(O146=0," ",IF(N146/O146*100&gt;200,"св.200",N146/O146))</f>
        <v>1.1198632134467541</v>
      </c>
      <c r="R146" s="51">
        <f>SUM(R8:R10,R15:R17,R21:R23,R26:R29,R31:R41,R50:R55,R58:R62,R65,R66:R67,R68,R71:R74,R44:R47,R82:R83,R87:R89,R92:R95,R98:R100,R103:R107,R110:R114,R77:R79,R117:R121,R124:R130,R133:R134,R135:R137,R140,R141,R142)</f>
        <v>0</v>
      </c>
      <c r="S146" s="51">
        <f>SUM(S8:S10,S15:S17,S21:S23,S26:S29,S31:S41,S50:S55,S58:S62,S65,S66:S67,S68,S71:S74,S44:S47,S82:S83,S87:S89,S92:S95,S98:S100,S103:S107,S110:S114,S77:S79,S117:S121,S124:S130,S133:S134,S135:S137,S140,S141,S142)</f>
        <v>0</v>
      </c>
      <c r="T146" s="51">
        <f>SUM(T8:T10,T15:T17,T21:T23,T26:T29,T31:T41,T50:T55,T58:T62,T65,T66:T67,T68,T71:T74,T44:T47,T82:T83,T87:T89,T92:T95,T98:T100,T103:T107,T110:T114,T77:T79,T117:T121,T124:T130,T133:T134,T135:T137,T140,T141,T142)</f>
        <v>0</v>
      </c>
      <c r="U146" s="52" t="str">
        <f t="shared" ref="U146" si="924">IF(S146&lt;=0," ",IF(R146&lt;=0," ",IF(S146/R146*100&gt;200,"СВ.200",S146/R146)))</f>
        <v xml:space="preserve"> </v>
      </c>
      <c r="V146" s="52" t="str">
        <f t="shared" ref="V146" si="925">IF(S146=0," ",IF(S146/T146*100&gt;200,"св.200",S146/T146))</f>
        <v xml:space="preserve"> </v>
      </c>
      <c r="W146" s="51">
        <f>SUM(W8:W10,W15:W17,W21:W23,W26:W29,W31:W41,W50:W55,W58:W62,W65,W66:W67,W68,W71:W74,W44:W47,W82:W83,W87:W89,W92:W95,W98:W100,W103:W107,W110:W114,W77:W79,W117:W121,W124:W130,W133:W134,W135:W137,W140,W141,W142)</f>
        <v>3360503.7499999995</v>
      </c>
      <c r="X146" s="51">
        <f>SUM(X8:X10,X15:X17,X21:X23,X26:X29,X31:X41,X50:X55,X58:X62,X65,X66:X67,X68,X71:X74,X44:X47,X82:X83,X87:X89,X92:X95,X98:X100,X103:X107,X110:X114,X77:X79,X117:X121,X124:X130,X133:X134,X135:X137,X140,X141,X142)</f>
        <v>3005405.9400000004</v>
      </c>
      <c r="Y146" s="51">
        <f>SUM(Y8:Y10,Y15:Y17,Y21:Y23,Y26:Y29,Y31:Y41,Y50:Y55,Y58:Y62,Y65,Y66:Y67,Y68,Y71:Y74,Y44:Y47,Y82:Y83,Y87:Y89,Y92:Y95,Y98:Y100,Y103:Y107,Y110:Y114,Y77:Y79,Y117:Y121,Y124:Y130,Y133:Y134,Y135:Y137,Y140,Y141,Y142)</f>
        <v>3354085.6400000011</v>
      </c>
      <c r="Z146" s="52">
        <f t="shared" ref="Z146" si="926">IF(X146&lt;=0," ",IF(W146&lt;=0," ",IF(X146/W146*100&gt;200,"СВ.200",X146/W146)))</f>
        <v>0.89433197031843836</v>
      </c>
      <c r="AA146" s="52">
        <f t="shared" ref="AA146" si="927">IF(Y146=0," ",IF(X146/Y146*100&gt;200,"св.200",X146/Y146))</f>
        <v>0.8960432924425864</v>
      </c>
      <c r="AB146" s="51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17899548.52</v>
      </c>
      <c r="AC146" s="51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3075409.3399999994</v>
      </c>
      <c r="AD146" s="51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2768417.040000001</v>
      </c>
      <c r="AE146" s="52">
        <f t="shared" ref="AE146" si="928">IF(AC146&lt;=0," ",IF(AB146&lt;=0," ",IF(AC146/AB146*100&gt;200,"СВ.200",AC146/AB146)))</f>
        <v>0.17181491122883358</v>
      </c>
      <c r="AF146" s="52">
        <f t="shared" ref="AF146" si="929">IF(AD146=0," ",IF(AC146/AD146*100&gt;200,"св.200",AC146/AD146))</f>
        <v>1.1108909154814328</v>
      </c>
      <c r="AG146" s="51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128094797.59999999</v>
      </c>
      <c r="AH146" s="51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42466747.25</v>
      </c>
      <c r="AI146" s="51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47273089.23999998</v>
      </c>
      <c r="AJ146" s="52">
        <f t="shared" ref="AJ146" si="930">IF(AH146&lt;=0," ",IF(AG146&lt;=0," ",IF(AH146/AG146*100&gt;200,"СВ.200",AH146/AG146)))</f>
        <v>0.33152593271282083</v>
      </c>
      <c r="AK146" s="52">
        <f t="shared" ref="AK146" si="931">IF(AI146=0," ",IF(AH146/AI146*100&gt;200,"св.200",AH146/AI146))</f>
        <v>0.89832815948205247</v>
      </c>
      <c r="AL146" s="51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274315.18</v>
      </c>
      <c r="AM146" s="51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65430</v>
      </c>
      <c r="AN146" s="51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97680</v>
      </c>
      <c r="AO146" s="52">
        <f t="shared" ref="AO146" si="932">IF(AM146&lt;=0," ",IF(AL146&lt;=0," ",IF(AM146/AL146*100&gt;200,"СВ.200",AM146/AL146)))</f>
        <v>0.23852125135765365</v>
      </c>
      <c r="AP146" s="52">
        <f t="shared" ref="AP146" si="933">IF(AN146=0," ",IF(AM146/AN146*100&gt;200,"св.200",AM146/AN146))</f>
        <v>0.66984029484029484</v>
      </c>
      <c r="AQ146" s="51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26706086.759999998</v>
      </c>
      <c r="AR146" s="51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14372589.500000002</v>
      </c>
      <c r="AS146" s="51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7904695.5199999986</v>
      </c>
      <c r="AT146" s="52">
        <f t="shared" ref="AT146" si="934">IF(AR146&lt;=0," ",IF(AQ146&lt;=0," ",IF(AR146/AQ146*100&gt;200,"СВ.200",AR146/AQ146)))</f>
        <v>0.53817654488890021</v>
      </c>
      <c r="AU146" s="52">
        <f t="shared" ref="AU146" si="935">IF(AS146=0," ",IF(AR146/AS146*100&gt;200,"св.200",AR146/AS146))</f>
        <v>1.8182344232785836</v>
      </c>
      <c r="AV146" s="51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506748.64</v>
      </c>
      <c r="AW146" s="51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174888.84</v>
      </c>
      <c r="AX146" s="51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52">
        <f t="shared" ref="AY146" si="936">IF(AW146&lt;=0," ",IF(AV146&lt;=0," ",IF(AW146/AV146*100&gt;200,"СВ.200",AW146/AV146)))</f>
        <v>0.34511950540212599</v>
      </c>
      <c r="AZ146" s="52" t="str">
        <f t="shared" ref="AZ146" si="937">IF(AX146=0," ",IF(AW146/AX146*100&gt;200,"св.200",AW146/AX146))</f>
        <v xml:space="preserve"> </v>
      </c>
      <c r="BA146" s="51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4694996.9200000009</v>
      </c>
      <c r="BB146" s="51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2787774.16</v>
      </c>
      <c r="BC146" s="51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483894.13</v>
      </c>
      <c r="BD146" s="52">
        <f t="shared" ref="BD146" si="938">IF(BB146&lt;=0," ",IF(BA146&lt;=0," ",IF(BB146/BA146*100&gt;200,"СВ.200",BB146/BA146)))</f>
        <v>0.59377550347785946</v>
      </c>
      <c r="BE146" s="53" t="str">
        <f t="shared" ref="BE146" si="939">IF(BC146=0," ",IF(BB146/BC146*100&gt;200,"св.200",BB146/BC146))</f>
        <v>св.200</v>
      </c>
      <c r="BF146" s="51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3834987.0300000003</v>
      </c>
      <c r="BG146" s="51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2021349.32</v>
      </c>
      <c r="BH146" s="51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1587979.9000000001</v>
      </c>
      <c r="BI146" s="52">
        <f t="shared" ref="BI146" si="940">IF(BG146&lt;=0," ",IF(BF146&lt;=0," ",IF(BG146/BF146*100&gt;200,"СВ.200",BG146/BF146)))</f>
        <v>0.52708113591716632</v>
      </c>
      <c r="BJ146" s="52">
        <f t="shared" ref="BJ146" si="941">IF(BH146=0," ",IF(BG146/BH146*100&gt;200,"св.200",BG146/BH146))</f>
        <v>1.2729061117209355</v>
      </c>
      <c r="BK146" s="51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349450</v>
      </c>
      <c r="BL146" s="51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178132.16</v>
      </c>
      <c r="BM146" s="51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219234.72</v>
      </c>
      <c r="BN146" s="52">
        <f t="shared" ref="BN146" si="942">IF(BL146&lt;=0," ",IF(BK146&lt;=0," ",IF(BL146/BK146*100&gt;200,"СВ.200",BL146/BK146)))</f>
        <v>0.50975006438689374</v>
      </c>
      <c r="BO146" s="52">
        <f t="shared" ref="BO146" si="943">IF(BM146=0," ",IF(BL146/BM146*100&gt;200,"св.200",BL146/BM146))</f>
        <v>0.81251801721917039</v>
      </c>
      <c r="BP146" s="51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4056406.88</v>
      </c>
      <c r="BQ146" s="51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2330764.1600000006</v>
      </c>
      <c r="BR146" s="51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1979752.2400000002</v>
      </c>
      <c r="BS146" s="52">
        <f t="shared" ref="BS146" si="944">IF(BQ146&lt;=0," ",IF(BP146&lt;=0," ",IF(BQ146/BP146*100&gt;200,"СВ.200",BQ146/BP146)))</f>
        <v>0.57458835588997936</v>
      </c>
      <c r="BT146" s="52">
        <f t="shared" ref="BT146" si="945">IF(BR146=0," ",IF(BQ146/BR146*100&gt;200,"св.200",BQ146/BR146))</f>
        <v>1.1773009333733602</v>
      </c>
      <c r="BU146" s="51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3784565.1799999997</v>
      </c>
      <c r="BV146" s="51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1380734.7999999998</v>
      </c>
      <c r="BW146" s="51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1528695.2500000002</v>
      </c>
      <c r="BX146" s="52">
        <f t="shared" ref="BX146" si="946">IF(BV146&lt;=0," ",IF(BU146&lt;=0," ",IF(BV146/BU146*100&gt;200,"СВ.200",BV146/BU146)))</f>
        <v>0.36483314048775345</v>
      </c>
      <c r="BY146" s="52">
        <f t="shared" ref="BY146" si="947">IF(BW146=0," ",IF(BV146/BW146*100&gt;200,"св.200",BV146/BW146))</f>
        <v>0.90321128426349173</v>
      </c>
      <c r="BZ146" s="51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4925512.7</v>
      </c>
      <c r="CA146" s="51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1834503</v>
      </c>
      <c r="CB146" s="51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754107.91999999993</v>
      </c>
      <c r="CC146" s="52">
        <f t="shared" ref="CC146" si="948">IF(CA146&lt;=0," ",IF(BZ146&lt;=0," ",IF(CA146/BZ146*100&gt;200,"СВ.200",CA146/BZ146)))</f>
        <v>0.37244914625841891</v>
      </c>
      <c r="CD146" s="52" t="str">
        <f t="shared" ref="CD146" si="949">IF(CB146=0," ",IF(CA146/CB146*100&gt;200,"св.200",CA146/CB146))</f>
        <v>св.200</v>
      </c>
      <c r="CE146" s="51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2941783.99</v>
      </c>
      <c r="CF146" s="51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2232325.92</v>
      </c>
      <c r="CG146" s="51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653624.74</v>
      </c>
      <c r="CH146" s="52">
        <f t="shared" ref="CH146" si="950">IF(CF146&lt;=0," ",IF(CE146&lt;=0," ",IF(CF146/CE146*100&gt;200,"СВ.200",CF146/CE146)))</f>
        <v>0.75883407061440966</v>
      </c>
      <c r="CI146" s="52" t="str">
        <f t="shared" ref="CI146" si="951">IF(CG146=0," ",IF(CF146/CG146*100&gt;200,"св.200",CF146/CG146))</f>
        <v>св.200</v>
      </c>
      <c r="CJ146" s="51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1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1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52" t="str">
        <f t="shared" ref="CM146" si="952">IF(CK146&lt;=0," ",IF(CJ146&lt;=0," ",IF(CK146/CJ146*100&gt;200,"СВ.200",CK146/CJ146)))</f>
        <v xml:space="preserve"> </v>
      </c>
      <c r="CN146" s="52" t="str">
        <f t="shared" ref="CN146" si="953">IF(CL146=0," ",IF(CK146/CL146*100&gt;200,"св.200",CK146/CL146))</f>
        <v xml:space="preserve"> </v>
      </c>
      <c r="CO146" s="51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2941783.99</v>
      </c>
      <c r="CP146" s="51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2232325.92</v>
      </c>
      <c r="CQ146" s="51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653624.74</v>
      </c>
      <c r="CR146" s="52">
        <f t="shared" ref="CR146" si="954">IF(CP146&lt;=0," ",IF(CO146&lt;=0," ",IF(CP146/CO146*100&gt;200,"СВ.200",CP146/CO146)))</f>
        <v>0.75883407061440966</v>
      </c>
      <c r="CS146" s="52" t="str">
        <f t="shared" ref="CS146" si="955">IF(CQ146=0," ",IF(CP146/CQ146*100&gt;200,"св.200",CP146/CQ146))</f>
        <v>св.200</v>
      </c>
      <c r="CT146" s="51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1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1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16" t="str">
        <f t="shared" si="815"/>
        <v xml:space="preserve"> </v>
      </c>
      <c r="CX146" s="16" t="str">
        <f t="shared" si="816"/>
        <v xml:space="preserve"> </v>
      </c>
      <c r="CY146" s="51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1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1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52" t="str">
        <f t="shared" ref="DB146" si="956">IF(CZ146&lt;=0," ",IF(CY146&lt;=0," ",IF(CZ146/CY146*100&gt;200,"СВ.200",CZ146/CY146)))</f>
        <v xml:space="preserve"> </v>
      </c>
      <c r="DC146" s="52" t="str">
        <f t="shared" ref="DC146" si="957">IF(DA146=0," ",IF(CZ146/DA146*100&gt;200,"св.200",CZ146/DA146))</f>
        <v xml:space="preserve"> </v>
      </c>
      <c r="DD146" s="51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371417.45</v>
      </c>
      <c r="DE146" s="51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456246.84</v>
      </c>
      <c r="DF146" s="51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7477.57</v>
      </c>
      <c r="DG146" s="52">
        <f t="shared" ref="DG146" si="958">IF(DE146&lt;=0," ",IF(DD146&lt;=0," ",IF(DE146/DD146*100&gt;200,"СВ.200",DE146/DD146)))</f>
        <v>1.2283936578639481</v>
      </c>
      <c r="DH146" s="52" t="str">
        <f t="shared" ref="DH146" si="959">IF(DF146=0," ",IF(DE146/DF146*100&gt;200,"св.200",DE146/DF146))</f>
        <v>св.200</v>
      </c>
      <c r="DI146" s="51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396255.06000000006</v>
      </c>
      <c r="DJ146" s="51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212880.21999999997</v>
      </c>
      <c r="DK146" s="52">
        <f t="shared" si="749"/>
        <v>1.8613991473702916</v>
      </c>
      <c r="DL146" s="51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18324.98</v>
      </c>
      <c r="DM146" s="51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234408.62</v>
      </c>
      <c r="DN146" s="51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264101.99</v>
      </c>
      <c r="DO146" s="16" t="str">
        <f t="shared" ref="DO146" si="960">IF(DM146&lt;=0," ",IF(DL146&lt;=0," ",IF(DM146/DL146*100&gt;200,"СВ.200",DM146/DL146)))</f>
        <v>СВ.200</v>
      </c>
      <c r="DP146" s="16">
        <f t="shared" ref="DP146" si="961">IF(DN146=0," ",IF(DM146/DN146*100&gt;200,"св.200",DM146/DN146))</f>
        <v>0.88756854880192304</v>
      </c>
      <c r="DQ146" s="51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1220982.99</v>
      </c>
      <c r="DR146" s="51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344301.81999999995</v>
      </c>
      <c r="DS146" s="51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122749.43000000002</v>
      </c>
      <c r="DT146" s="16">
        <f t="shared" si="918"/>
        <v>0.28198740098746172</v>
      </c>
      <c r="DU146" s="16" t="str">
        <f t="shared" si="919"/>
        <v>св.200</v>
      </c>
    </row>
    <row r="147" spans="1:125" ht="15.95" customHeight="1" x14ac:dyDescent="0.25">
      <c r="A147" s="62"/>
      <c r="B147" s="62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</row>
    <row r="148" spans="1:125" ht="15.95" customHeight="1" x14ac:dyDescent="0.25">
      <c r="A148" s="63"/>
      <c r="B148" s="63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60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60"/>
      <c r="DN148" s="55"/>
      <c r="DO148" s="55"/>
      <c r="DP148" s="55"/>
      <c r="DQ148" s="55"/>
      <c r="DR148" s="55"/>
      <c r="DS148" s="55"/>
      <c r="DT148" s="55"/>
      <c r="DU148" s="55"/>
    </row>
    <row r="149" spans="1:125" s="38" customFormat="1" ht="15.95" customHeight="1" x14ac:dyDescent="0.25">
      <c r="A149" s="63"/>
      <c r="B149" s="63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61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61"/>
      <c r="DN149" s="56"/>
      <c r="DO149" s="56"/>
      <c r="DP149" s="56"/>
      <c r="DQ149" s="56"/>
      <c r="DR149" s="56"/>
      <c r="DS149" s="56"/>
      <c r="DT149" s="56"/>
      <c r="DU149" s="56"/>
    </row>
    <row r="150" spans="1:125" ht="15.95" customHeight="1" x14ac:dyDescent="0.25">
      <c r="B150" s="54"/>
      <c r="M150" s="34"/>
      <c r="N150" s="34"/>
      <c r="R150" s="34"/>
      <c r="S150" s="34"/>
      <c r="W150" s="34"/>
      <c r="X150" s="34"/>
      <c r="AB150" s="34"/>
      <c r="AC150" s="34"/>
      <c r="AG150" s="34"/>
      <c r="AH150" s="34"/>
      <c r="AL150" s="34"/>
      <c r="AM150" s="34"/>
      <c r="AV150" s="34"/>
      <c r="AW150" s="34"/>
      <c r="BA150" s="34"/>
      <c r="BB150" s="34"/>
      <c r="BF150" s="34"/>
      <c r="BG150" s="34"/>
      <c r="BK150" s="34"/>
      <c r="BL150" s="34"/>
      <c r="BP150" s="34"/>
      <c r="BQ150" s="34"/>
      <c r="BU150" s="34"/>
      <c r="BV150" s="34"/>
      <c r="BZ150" s="34"/>
      <c r="CA150" s="34"/>
      <c r="CJ150" s="34"/>
      <c r="CK150" s="34"/>
      <c r="CO150" s="34"/>
      <c r="CP150" s="34"/>
      <c r="CT150" s="34"/>
      <c r="CU150" s="34"/>
      <c r="CY150" s="34"/>
      <c r="CZ150" s="34"/>
      <c r="DD150" s="34"/>
      <c r="DE150" s="34"/>
      <c r="DI150" s="34"/>
      <c r="DL150" s="34"/>
      <c r="DM150" s="34"/>
      <c r="DQ150" s="34"/>
      <c r="DR150" s="34"/>
      <c r="DS150" s="34"/>
      <c r="DT150" s="34"/>
      <c r="DU150" s="34"/>
    </row>
    <row r="151" spans="1:125" ht="15.95" customHeight="1" x14ac:dyDescent="0.2"/>
    <row r="152" spans="1:125" ht="15.95" customHeight="1" x14ac:dyDescent="0.2">
      <c r="DI152" s="58"/>
    </row>
    <row r="153" spans="1:125" ht="15.95" customHeight="1" x14ac:dyDescent="0.2">
      <c r="DI153" s="58"/>
    </row>
    <row r="154" spans="1:125" ht="15.95" customHeight="1" x14ac:dyDescent="0.2">
      <c r="DI154" s="58"/>
    </row>
    <row r="155" spans="1:125" ht="15.95" customHeight="1" x14ac:dyDescent="0.2">
      <c r="DI155" s="58"/>
    </row>
    <row r="156" spans="1:125" ht="15.95" customHeight="1" x14ac:dyDescent="0.2">
      <c r="DI156" s="58"/>
    </row>
    <row r="157" spans="1:125" ht="15.95" customHeight="1" x14ac:dyDescent="0.2"/>
    <row r="158" spans="1:125" ht="15.95" customHeight="1" x14ac:dyDescent="0.2"/>
    <row r="159" spans="1:125" ht="15.95" customHeight="1" x14ac:dyDescent="0.2"/>
    <row r="160" spans="1:125" ht="15.95" customHeight="1" x14ac:dyDescent="0.2"/>
    <row r="161" ht="15.95" customHeight="1" x14ac:dyDescent="0.2"/>
    <row r="162" ht="15.95" customHeight="1" x14ac:dyDescent="0.2"/>
  </sheetData>
  <mergeCells count="28"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A147:B147"/>
    <mergeCell ref="A148:B148"/>
    <mergeCell ref="A149:B149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2021-07-20T09:18:34Z</cp:lastPrinted>
  <dcterms:created xsi:type="dcterms:W3CDTF">2014-07-22T12:54:56Z</dcterms:created>
  <dcterms:modified xsi:type="dcterms:W3CDTF">2022-07-22T11:50:51Z</dcterms:modified>
</cp:coreProperties>
</file>