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Налоговая\Баканова_ИВ\Недоимка\2022\июнь\"/>
    </mc:Choice>
  </mc:AlternateContent>
  <bookViews>
    <workbookView xWindow="0" yWindow="0" windowWidth="15345" windowHeight="11505"/>
  </bookViews>
  <sheets>
    <sheet name="округа_районы" sheetId="4" r:id="rId1"/>
    <sheet name="поселения" sheetId="5" r:id="rId2"/>
  </sheets>
  <definedNames>
    <definedName name="_xlnm.Print_Titles" localSheetId="0">округа_районы!$A:$C</definedName>
    <definedName name="_xlnm.Print_Titles" localSheetId="1">поселения!$1:$4</definedName>
    <definedName name="_xlnm.Print_Area" localSheetId="0">округа_районы!$A$1:$AV$35</definedName>
    <definedName name="_xlnm.Print_Area" localSheetId="1">поселения!$C$1:$R$144</definedName>
  </definedNames>
  <calcPr calcId="152511"/>
</workbook>
</file>

<file path=xl/calcChain.xml><?xml version="1.0" encoding="utf-8"?>
<calcChain xmlns="http://schemas.openxmlformats.org/spreadsheetml/2006/main">
  <c r="E9" i="5" l="1"/>
  <c r="E8" i="5"/>
  <c r="E7" i="5"/>
  <c r="E6" i="5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2" i="4"/>
  <c r="E11" i="4"/>
  <c r="E10" i="4"/>
  <c r="E9" i="4"/>
  <c r="E8" i="4"/>
  <c r="E7" i="4"/>
  <c r="L109" i="5" l="1"/>
  <c r="R17" i="4"/>
  <c r="Q47" i="5" l="1"/>
  <c r="AN13" i="4"/>
  <c r="D7" i="4" l="1"/>
  <c r="D8" i="4"/>
  <c r="D9" i="4"/>
  <c r="D10" i="4"/>
  <c r="D11" i="4"/>
  <c r="D12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N74" i="5" l="1"/>
  <c r="Q137" i="5" l="1"/>
  <c r="Q130" i="5"/>
  <c r="Q121" i="5"/>
  <c r="Q114" i="5"/>
  <c r="Q107" i="5"/>
  <c r="Q100" i="5"/>
  <c r="Q95" i="5"/>
  <c r="Q89" i="5"/>
  <c r="Q83" i="5"/>
  <c r="Q79" i="5"/>
  <c r="Q74" i="5"/>
  <c r="Q68" i="5"/>
  <c r="Q62" i="5"/>
  <c r="Q55" i="5"/>
  <c r="Q41" i="5"/>
  <c r="Q29" i="5"/>
  <c r="Q23" i="5"/>
  <c r="Q17" i="5"/>
  <c r="Q10" i="5"/>
  <c r="Q5" i="5"/>
  <c r="N137" i="5"/>
  <c r="N130" i="5"/>
  <c r="N121" i="5"/>
  <c r="N114" i="5"/>
  <c r="N107" i="5"/>
  <c r="N100" i="5"/>
  <c r="N95" i="5"/>
  <c r="N89" i="5"/>
  <c r="N83" i="5"/>
  <c r="N79" i="5"/>
  <c r="N68" i="5"/>
  <c r="N62" i="5"/>
  <c r="N55" i="5"/>
  <c r="N47" i="5"/>
  <c r="N41" i="5"/>
  <c r="N29" i="5"/>
  <c r="N23" i="5"/>
  <c r="N17" i="5"/>
  <c r="N10" i="5"/>
  <c r="N5" i="5"/>
  <c r="K137" i="5"/>
  <c r="K130" i="5"/>
  <c r="K121" i="5"/>
  <c r="K114" i="5"/>
  <c r="K107" i="5"/>
  <c r="K100" i="5"/>
  <c r="K95" i="5"/>
  <c r="K89" i="5"/>
  <c r="K83" i="5"/>
  <c r="K79" i="5"/>
  <c r="K74" i="5"/>
  <c r="K68" i="5"/>
  <c r="K62" i="5"/>
  <c r="K55" i="5"/>
  <c r="K47" i="5"/>
  <c r="K41" i="5"/>
  <c r="K29" i="5"/>
  <c r="K23" i="5"/>
  <c r="K17" i="5"/>
  <c r="K10" i="5"/>
  <c r="K5" i="5"/>
  <c r="AR13" i="4"/>
  <c r="AR6" i="4"/>
  <c r="AR5" i="4"/>
  <c r="AO13" i="4"/>
  <c r="AO6" i="4"/>
  <c r="AO5" i="4"/>
  <c r="AL13" i="4"/>
  <c r="AL6" i="4"/>
  <c r="AL5" i="4"/>
  <c r="AI13" i="4"/>
  <c r="AI6" i="4"/>
  <c r="AI5" i="4"/>
  <c r="AF13" i="4"/>
  <c r="AF6" i="4"/>
  <c r="AF5" i="4"/>
  <c r="AC13" i="4"/>
  <c r="AC6" i="4"/>
  <c r="AC5" i="4"/>
  <c r="Z13" i="4"/>
  <c r="Z6" i="4"/>
  <c r="Z5" i="4"/>
  <c r="W13" i="4"/>
  <c r="W6" i="4"/>
  <c r="W35" i="4" s="1"/>
  <c r="W5" i="4"/>
  <c r="T13" i="4"/>
  <c r="T35" i="4" s="1"/>
  <c r="T6" i="4"/>
  <c r="T5" i="4"/>
  <c r="Q13" i="4"/>
  <c r="Q6" i="4"/>
  <c r="Q5" i="4"/>
  <c r="N13" i="4"/>
  <c r="N6" i="4"/>
  <c r="N5" i="4"/>
  <c r="K13" i="4"/>
  <c r="K6" i="4"/>
  <c r="K5" i="4"/>
  <c r="AC35" i="4" l="1"/>
  <c r="AR35" i="4"/>
  <c r="Q142" i="5"/>
  <c r="N142" i="5"/>
  <c r="K142" i="5"/>
  <c r="K35" i="4"/>
  <c r="AO35" i="4"/>
  <c r="AL35" i="4"/>
  <c r="AF35" i="4"/>
  <c r="Q35" i="4"/>
  <c r="N35" i="4"/>
  <c r="AI35" i="4"/>
  <c r="Z35" i="4"/>
  <c r="D13" i="4"/>
  <c r="D6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2" i="4"/>
  <c r="L11" i="4"/>
  <c r="L10" i="4"/>
  <c r="L9" i="4"/>
  <c r="L8" i="4"/>
  <c r="L7" i="4"/>
  <c r="L5" i="4"/>
  <c r="J13" i="4"/>
  <c r="L13" i="4" s="1"/>
  <c r="J6" i="4"/>
  <c r="J5" i="4"/>
  <c r="E13" i="4" l="1"/>
  <c r="J35" i="4"/>
  <c r="L35" i="4" s="1"/>
  <c r="L6" i="4"/>
  <c r="E6" i="4"/>
  <c r="D35" i="4"/>
  <c r="E35" i="4" l="1"/>
  <c r="P137" i="5"/>
  <c r="P130" i="5"/>
  <c r="P121" i="5"/>
  <c r="P114" i="5"/>
  <c r="P107" i="5"/>
  <c r="P100" i="5"/>
  <c r="P95" i="5"/>
  <c r="P89" i="5"/>
  <c r="P83" i="5"/>
  <c r="P79" i="5"/>
  <c r="P74" i="5"/>
  <c r="P68" i="5"/>
  <c r="P62" i="5"/>
  <c r="P55" i="5"/>
  <c r="P47" i="5"/>
  <c r="P41" i="5"/>
  <c r="P29" i="5"/>
  <c r="P23" i="5"/>
  <c r="P17" i="5"/>
  <c r="P10" i="5"/>
  <c r="P5" i="5"/>
  <c r="M137" i="5"/>
  <c r="M130" i="5"/>
  <c r="M121" i="5"/>
  <c r="M114" i="5"/>
  <c r="M107" i="5"/>
  <c r="M100" i="5"/>
  <c r="M95" i="5"/>
  <c r="M89" i="5"/>
  <c r="M83" i="5"/>
  <c r="M79" i="5"/>
  <c r="M74" i="5"/>
  <c r="M68" i="5"/>
  <c r="M62" i="5"/>
  <c r="M55" i="5"/>
  <c r="M47" i="5"/>
  <c r="M41" i="5"/>
  <c r="M29" i="5"/>
  <c r="M23" i="5"/>
  <c r="M17" i="5"/>
  <c r="M10" i="5"/>
  <c r="M5" i="5"/>
  <c r="J137" i="5"/>
  <c r="J130" i="5"/>
  <c r="J121" i="5"/>
  <c r="J114" i="5"/>
  <c r="J107" i="5"/>
  <c r="J100" i="5"/>
  <c r="J95" i="5"/>
  <c r="J89" i="5"/>
  <c r="J83" i="5"/>
  <c r="J79" i="5"/>
  <c r="J74" i="5"/>
  <c r="J68" i="5"/>
  <c r="J62" i="5"/>
  <c r="J55" i="5"/>
  <c r="J47" i="5"/>
  <c r="J41" i="5"/>
  <c r="J29" i="5"/>
  <c r="J23" i="5"/>
  <c r="J17" i="5"/>
  <c r="J10" i="5"/>
  <c r="J5" i="5"/>
  <c r="G137" i="5"/>
  <c r="G130" i="5"/>
  <c r="G121" i="5"/>
  <c r="G114" i="5"/>
  <c r="G107" i="5"/>
  <c r="G100" i="5"/>
  <c r="G95" i="5"/>
  <c r="G89" i="5"/>
  <c r="G83" i="5"/>
  <c r="G79" i="5"/>
  <c r="G74" i="5"/>
  <c r="G68" i="5"/>
  <c r="G62" i="5"/>
  <c r="G55" i="5"/>
  <c r="G47" i="5"/>
  <c r="G41" i="5"/>
  <c r="G29" i="5"/>
  <c r="G23" i="5"/>
  <c r="G17" i="5"/>
  <c r="G10" i="5"/>
  <c r="G5" i="5"/>
  <c r="P142" i="5" l="1"/>
  <c r="M142" i="5"/>
  <c r="J142" i="5"/>
  <c r="G142" i="5"/>
  <c r="L120" i="5"/>
  <c r="AU34" i="4" l="1"/>
  <c r="AU33" i="4"/>
  <c r="AU32" i="4"/>
  <c r="AU31" i="4"/>
  <c r="AU30" i="4"/>
  <c r="AU29" i="4"/>
  <c r="AU28" i="4"/>
  <c r="AU27" i="4"/>
  <c r="AU26" i="4"/>
  <c r="AU25" i="4"/>
  <c r="AU24" i="4"/>
  <c r="AU23" i="4"/>
  <c r="AU22" i="4"/>
  <c r="AU21" i="4"/>
  <c r="AU20" i="4"/>
  <c r="AU19" i="4"/>
  <c r="AU18" i="4"/>
  <c r="AU17" i="4"/>
  <c r="AU16" i="4"/>
  <c r="AU15" i="4"/>
  <c r="AU14" i="4"/>
  <c r="AU12" i="4"/>
  <c r="AU11" i="4"/>
  <c r="AU10" i="4"/>
  <c r="AU9" i="4"/>
  <c r="AU8" i="4"/>
  <c r="AU7" i="4"/>
  <c r="AU6" i="4" l="1"/>
  <c r="H13" i="4"/>
  <c r="AU13" i="4" l="1"/>
  <c r="AU35" i="4" s="1"/>
  <c r="E16" i="5" l="1"/>
  <c r="E15" i="5"/>
  <c r="E14" i="5"/>
  <c r="E13" i="5"/>
  <c r="E12" i="5"/>
  <c r="E11" i="5"/>
  <c r="L4" i="5" l="1"/>
  <c r="M4" i="5" s="1"/>
  <c r="O4" i="5" s="1"/>
  <c r="P4" i="5" s="1"/>
  <c r="R4" i="5" s="1"/>
  <c r="J4" i="5"/>
  <c r="D141" i="5"/>
  <c r="D140" i="5"/>
  <c r="D139" i="5"/>
  <c r="D138" i="5"/>
  <c r="D136" i="5"/>
  <c r="D135" i="5"/>
  <c r="D134" i="5"/>
  <c r="D133" i="5"/>
  <c r="D132" i="5"/>
  <c r="D131" i="5"/>
  <c r="D129" i="5"/>
  <c r="D128" i="5"/>
  <c r="D127" i="5"/>
  <c r="D126" i="5"/>
  <c r="D125" i="5"/>
  <c r="D124" i="5"/>
  <c r="D123" i="5"/>
  <c r="D122" i="5"/>
  <c r="D120" i="5"/>
  <c r="D119" i="5"/>
  <c r="D118" i="5"/>
  <c r="D117" i="5"/>
  <c r="D116" i="5"/>
  <c r="D115" i="5"/>
  <c r="D113" i="5"/>
  <c r="D112" i="5"/>
  <c r="D111" i="5"/>
  <c r="D110" i="5"/>
  <c r="D109" i="5"/>
  <c r="D108" i="5"/>
  <c r="D106" i="5"/>
  <c r="D105" i="5"/>
  <c r="D104" i="5"/>
  <c r="D103" i="5"/>
  <c r="D102" i="5"/>
  <c r="D101" i="5"/>
  <c r="D99" i="5"/>
  <c r="D98" i="5"/>
  <c r="D97" i="5"/>
  <c r="D96" i="5"/>
  <c r="D94" i="5"/>
  <c r="D93" i="5"/>
  <c r="D92" i="5"/>
  <c r="D91" i="5"/>
  <c r="D90" i="5"/>
  <c r="D88" i="5"/>
  <c r="D87" i="5"/>
  <c r="D86" i="5"/>
  <c r="D85" i="5"/>
  <c r="D84" i="5"/>
  <c r="D82" i="5"/>
  <c r="D81" i="5"/>
  <c r="D80" i="5"/>
  <c r="D78" i="5"/>
  <c r="D77" i="5"/>
  <c r="D76" i="5"/>
  <c r="D75" i="5"/>
  <c r="D73" i="5"/>
  <c r="D72" i="5"/>
  <c r="D71" i="5"/>
  <c r="D70" i="5"/>
  <c r="D69" i="5"/>
  <c r="D67" i="5"/>
  <c r="D66" i="5"/>
  <c r="D65" i="5"/>
  <c r="D64" i="5"/>
  <c r="D63" i="5"/>
  <c r="D61" i="5"/>
  <c r="D60" i="5"/>
  <c r="D59" i="5"/>
  <c r="D58" i="5"/>
  <c r="D57" i="5"/>
  <c r="D56" i="5"/>
  <c r="D54" i="5"/>
  <c r="D53" i="5"/>
  <c r="D52" i="5"/>
  <c r="D51" i="5"/>
  <c r="D50" i="5"/>
  <c r="D49" i="5"/>
  <c r="D48" i="5"/>
  <c r="D46" i="5"/>
  <c r="D45" i="5"/>
  <c r="D44" i="5"/>
  <c r="D43" i="5"/>
  <c r="D42" i="5"/>
  <c r="D40" i="5"/>
  <c r="D39" i="5"/>
  <c r="D38" i="5"/>
  <c r="D37" i="5"/>
  <c r="D36" i="5"/>
  <c r="D35" i="5"/>
  <c r="D34" i="5"/>
  <c r="D33" i="5"/>
  <c r="D32" i="5"/>
  <c r="D31" i="5"/>
  <c r="D30" i="5"/>
  <c r="D28" i="5"/>
  <c r="D27" i="5"/>
  <c r="D26" i="5"/>
  <c r="D25" i="5"/>
  <c r="D24" i="5"/>
  <c r="D22" i="5"/>
  <c r="D21" i="5"/>
  <c r="D20" i="5"/>
  <c r="D19" i="5"/>
  <c r="D18" i="5"/>
  <c r="D16" i="5"/>
  <c r="D15" i="5"/>
  <c r="D14" i="5"/>
  <c r="D13" i="5"/>
  <c r="D12" i="5"/>
  <c r="D11" i="5"/>
  <c r="D9" i="5"/>
  <c r="D8" i="5"/>
  <c r="D7" i="5"/>
  <c r="D6" i="5"/>
  <c r="H5" i="4"/>
  <c r="I5" i="4" s="1"/>
  <c r="M5" i="4" s="1"/>
  <c r="O5" i="4" s="1"/>
  <c r="P5" i="4" s="1"/>
  <c r="R5" i="4" s="1"/>
  <c r="S5" i="4" s="1"/>
  <c r="U5" i="4" s="1"/>
  <c r="V5" i="4" s="1"/>
  <c r="X5" i="4" s="1"/>
  <c r="Y5" i="4" s="1"/>
  <c r="AA5" i="4" s="1"/>
  <c r="AB5" i="4" s="1"/>
  <c r="AD5" i="4" s="1"/>
  <c r="AE5" i="4" s="1"/>
  <c r="AG5" i="4" s="1"/>
  <c r="AH5" i="4" s="1"/>
  <c r="AJ5" i="4" s="1"/>
  <c r="AK5" i="4" s="1"/>
  <c r="AM5" i="4" s="1"/>
  <c r="AN5" i="4" s="1"/>
  <c r="AP5" i="4" s="1"/>
  <c r="AQ5" i="4" s="1"/>
  <c r="AS5" i="4" s="1"/>
  <c r="AT5" i="4" s="1"/>
  <c r="G5" i="4"/>
  <c r="AT34" i="4"/>
  <c r="AT33" i="4"/>
  <c r="AT32" i="4"/>
  <c r="AT31" i="4"/>
  <c r="AT30" i="4"/>
  <c r="AT29" i="4"/>
  <c r="AT28" i="4"/>
  <c r="AT27" i="4"/>
  <c r="AT26" i="4"/>
  <c r="AT25" i="4"/>
  <c r="AT24" i="4"/>
  <c r="AT23" i="4"/>
  <c r="AT22" i="4"/>
  <c r="AT21" i="4"/>
  <c r="AT20" i="4"/>
  <c r="AT19" i="4"/>
  <c r="AT18" i="4"/>
  <c r="AT17" i="4"/>
  <c r="AT16" i="4"/>
  <c r="AT15" i="4"/>
  <c r="AT14" i="4"/>
  <c r="AT12" i="4"/>
  <c r="AT11" i="4"/>
  <c r="AT10" i="4"/>
  <c r="AT9" i="4"/>
  <c r="AT8" i="4"/>
  <c r="AT7" i="4"/>
  <c r="AQ13" i="4"/>
  <c r="AQ6" i="4"/>
  <c r="AN6" i="4"/>
  <c r="AN35" i="4" s="1"/>
  <c r="AK13" i="4"/>
  <c r="AK6" i="4"/>
  <c r="AH13" i="4"/>
  <c r="AH6" i="4"/>
  <c r="AE13" i="4"/>
  <c r="AE6" i="4"/>
  <c r="AB13" i="4"/>
  <c r="AB6" i="4"/>
  <c r="Y6" i="4"/>
  <c r="Y35" i="4" s="1"/>
  <c r="V13" i="4"/>
  <c r="V6" i="4"/>
  <c r="S13" i="4"/>
  <c r="S6" i="4"/>
  <c r="P13" i="4"/>
  <c r="P6" i="4"/>
  <c r="M13" i="4"/>
  <c r="M6" i="4"/>
  <c r="M35" i="4" s="1"/>
  <c r="G13" i="4"/>
  <c r="G6" i="4"/>
  <c r="V35" i="4" l="1"/>
  <c r="AE35" i="4"/>
  <c r="AB35" i="4"/>
  <c r="S35" i="4"/>
  <c r="G35" i="4"/>
  <c r="AU5" i="4"/>
  <c r="AV5" i="4" s="1"/>
  <c r="AQ35" i="4"/>
  <c r="AT13" i="4"/>
  <c r="AK35" i="4"/>
  <c r="AH35" i="4"/>
  <c r="AT6" i="4"/>
  <c r="P35" i="4"/>
  <c r="D114" i="5"/>
  <c r="D10" i="5"/>
  <c r="D74" i="5"/>
  <c r="D83" i="5"/>
  <c r="D107" i="5"/>
  <c r="D62" i="5"/>
  <c r="D17" i="5"/>
  <c r="D47" i="5"/>
  <c r="D130" i="5"/>
  <c r="D5" i="5"/>
  <c r="D41" i="5"/>
  <c r="D79" i="5"/>
  <c r="D100" i="5"/>
  <c r="D29" i="5"/>
  <c r="D68" i="5"/>
  <c r="D95" i="5"/>
  <c r="D137" i="5"/>
  <c r="D23" i="5"/>
  <c r="D55" i="5"/>
  <c r="D89" i="5"/>
  <c r="D121" i="5"/>
  <c r="E141" i="5"/>
  <c r="E140" i="5"/>
  <c r="E139" i="5"/>
  <c r="E138" i="5"/>
  <c r="E136" i="5"/>
  <c r="E135" i="5"/>
  <c r="E134" i="5"/>
  <c r="E133" i="5"/>
  <c r="E132" i="5"/>
  <c r="E131" i="5"/>
  <c r="E129" i="5"/>
  <c r="E128" i="5"/>
  <c r="E127" i="5"/>
  <c r="E126" i="5"/>
  <c r="E125" i="5"/>
  <c r="E124" i="5"/>
  <c r="E123" i="5"/>
  <c r="E122" i="5"/>
  <c r="E120" i="5"/>
  <c r="E119" i="5"/>
  <c r="E118" i="5"/>
  <c r="E117" i="5"/>
  <c r="E116" i="5"/>
  <c r="E115" i="5"/>
  <c r="E113" i="5"/>
  <c r="E112" i="5"/>
  <c r="E111" i="5"/>
  <c r="E110" i="5"/>
  <c r="E109" i="5"/>
  <c r="E108" i="5"/>
  <c r="E106" i="5"/>
  <c r="E105" i="5"/>
  <c r="E104" i="5"/>
  <c r="E103" i="5"/>
  <c r="E102" i="5"/>
  <c r="E101" i="5"/>
  <c r="E99" i="5"/>
  <c r="E98" i="5"/>
  <c r="E97" i="5"/>
  <c r="E94" i="5"/>
  <c r="E93" i="5"/>
  <c r="E92" i="5"/>
  <c r="E91" i="5"/>
  <c r="E90" i="5"/>
  <c r="E88" i="5"/>
  <c r="E87" i="5"/>
  <c r="E86" i="5"/>
  <c r="E85" i="5"/>
  <c r="E84" i="5"/>
  <c r="E82" i="5"/>
  <c r="E80" i="5"/>
  <c r="E78" i="5"/>
  <c r="E77" i="5"/>
  <c r="E76" i="5"/>
  <c r="E75" i="5"/>
  <c r="E73" i="5"/>
  <c r="E72" i="5"/>
  <c r="E71" i="5"/>
  <c r="E70" i="5"/>
  <c r="E69" i="5"/>
  <c r="AT35" i="4" l="1"/>
  <c r="D142" i="5"/>
  <c r="I7" i="5"/>
  <c r="AJ6" i="4"/>
  <c r="U11" i="4" l="1"/>
  <c r="U29" i="4"/>
  <c r="U30" i="4"/>
  <c r="U31" i="4"/>
  <c r="U32" i="4"/>
  <c r="U27" i="4"/>
  <c r="AV31" i="4"/>
  <c r="E46" i="5" l="1"/>
  <c r="E21" i="5"/>
  <c r="AS8" i="4" l="1"/>
  <c r="AV32" i="4"/>
  <c r="H29" i="5" l="1"/>
  <c r="R102" i="5" l="1"/>
  <c r="R103" i="5"/>
  <c r="R104" i="5"/>
  <c r="R105" i="5"/>
  <c r="R106" i="5"/>
  <c r="R101" i="5"/>
  <c r="E18" i="5" l="1"/>
  <c r="E19" i="5"/>
  <c r="E24" i="5"/>
  <c r="E25" i="5"/>
  <c r="E26" i="5"/>
  <c r="E27" i="5"/>
  <c r="E28" i="5"/>
  <c r="E23" i="5" l="1"/>
  <c r="L126" i="5" l="1"/>
  <c r="L113" i="5"/>
  <c r="L111" i="5"/>
  <c r="L94" i="5"/>
  <c r="L84" i="5"/>
  <c r="L66" i="5"/>
  <c r="L42" i="5"/>
  <c r="L33" i="5"/>
  <c r="L25" i="5"/>
  <c r="L16" i="5"/>
  <c r="AP20" i="4"/>
  <c r="AM26" i="4"/>
  <c r="AJ29" i="4"/>
  <c r="X24" i="4"/>
  <c r="U7" i="4"/>
  <c r="U16" i="4"/>
  <c r="U20" i="4"/>
  <c r="U26" i="4"/>
  <c r="R15" i="4"/>
  <c r="E64" i="5" l="1"/>
  <c r="L112" i="5" l="1"/>
  <c r="L110" i="5"/>
  <c r="L65" i="5"/>
  <c r="I93" i="5" l="1"/>
  <c r="I49" i="5"/>
  <c r="I12" i="5"/>
  <c r="R138" i="5" l="1"/>
  <c r="R136" i="5"/>
  <c r="R135" i="5"/>
  <c r="R134" i="5"/>
  <c r="R132" i="5"/>
  <c r="R80" i="5"/>
  <c r="R65" i="5"/>
  <c r="R63" i="5"/>
  <c r="O138" i="5"/>
  <c r="L56" i="5"/>
  <c r="I138" i="5"/>
  <c r="I135" i="5"/>
  <c r="H107" i="5"/>
  <c r="H10" i="5" l="1"/>
  <c r="E65" i="5"/>
  <c r="E63" i="5"/>
  <c r="E61" i="5"/>
  <c r="E60" i="5"/>
  <c r="E59" i="5"/>
  <c r="E58" i="5"/>
  <c r="E57" i="5"/>
  <c r="E54" i="5"/>
  <c r="E53" i="5"/>
  <c r="E52" i="5"/>
  <c r="E51" i="5"/>
  <c r="E50" i="5"/>
  <c r="E49" i="5"/>
  <c r="E48" i="5"/>
  <c r="E45" i="5"/>
  <c r="E44" i="5"/>
  <c r="E43" i="5"/>
  <c r="E42" i="5"/>
  <c r="E40" i="5"/>
  <c r="E39" i="5"/>
  <c r="E38" i="5"/>
  <c r="E37" i="5"/>
  <c r="E36" i="5"/>
  <c r="E35" i="5"/>
  <c r="E34" i="5"/>
  <c r="E33" i="5"/>
  <c r="E32" i="5"/>
  <c r="E31" i="5"/>
  <c r="E30" i="5"/>
  <c r="AS33" i="4" l="1"/>
  <c r="AS32" i="4"/>
  <c r="AS31" i="4"/>
  <c r="AS30" i="4"/>
  <c r="AS29" i="4"/>
  <c r="AS7" i="4"/>
  <c r="AP16" i="4"/>
  <c r="AG8" i="4"/>
  <c r="AG7" i="4"/>
  <c r="U33" i="4"/>
  <c r="U28" i="4"/>
  <c r="U10" i="4"/>
  <c r="U9" i="4"/>
  <c r="U8" i="4"/>
  <c r="R32" i="4"/>
  <c r="R31" i="4"/>
  <c r="R30" i="4"/>
  <c r="R29" i="4"/>
  <c r="E67" i="5"/>
  <c r="E66" i="5"/>
  <c r="H6" i="4" l="1"/>
  <c r="I141" i="5" l="1"/>
  <c r="O141" i="5"/>
  <c r="R141" i="5"/>
  <c r="I140" i="5"/>
  <c r="O140" i="5"/>
  <c r="R140" i="5"/>
  <c r="H137" i="5"/>
  <c r="H130" i="5"/>
  <c r="R77" i="5"/>
  <c r="I67" i="5"/>
  <c r="L67" i="5"/>
  <c r="O67" i="5"/>
  <c r="R67" i="5"/>
  <c r="I66" i="5"/>
  <c r="O66" i="5"/>
  <c r="R66" i="5"/>
  <c r="L64" i="5"/>
  <c r="O64" i="5"/>
  <c r="R64" i="5"/>
  <c r="R133" i="5" l="1"/>
  <c r="O133" i="5"/>
  <c r="O139" i="5"/>
  <c r="I137" i="5"/>
  <c r="I139" i="5"/>
  <c r="R81" i="5"/>
  <c r="R139" i="5"/>
  <c r="O81" i="5"/>
  <c r="I77" i="5"/>
  <c r="H74" i="5"/>
  <c r="O77" i="5"/>
  <c r="H62" i="5"/>
  <c r="I64" i="5"/>
  <c r="O96" i="5" l="1"/>
  <c r="O97" i="5"/>
  <c r="O98" i="5"/>
  <c r="O99" i="5"/>
  <c r="AV7" i="4" l="1"/>
  <c r="AV8" i="4"/>
  <c r="AV9" i="4"/>
  <c r="AV10" i="4"/>
  <c r="AV11" i="4"/>
  <c r="AV12" i="4"/>
  <c r="AV15" i="4" l="1"/>
  <c r="AV16" i="4"/>
  <c r="AV17" i="4"/>
  <c r="AV18" i="4"/>
  <c r="AV19" i="4"/>
  <c r="AV20" i="4"/>
  <c r="AV21" i="4"/>
  <c r="AV22" i="4"/>
  <c r="AV23" i="4"/>
  <c r="AV24" i="4"/>
  <c r="AV25" i="4"/>
  <c r="AV26" i="4"/>
  <c r="AV27" i="4"/>
  <c r="AV28" i="4"/>
  <c r="AV29" i="4"/>
  <c r="AV30" i="4"/>
  <c r="AV33" i="4"/>
  <c r="AV34" i="4"/>
  <c r="AV14" i="4"/>
  <c r="I107" i="5"/>
  <c r="I8" i="4" l="1"/>
  <c r="O8" i="4"/>
  <c r="R8" i="4"/>
  <c r="X8" i="4"/>
  <c r="AD8" i="4"/>
  <c r="AJ8" i="4"/>
  <c r="AM8" i="4"/>
  <c r="I9" i="4"/>
  <c r="O9" i="4"/>
  <c r="R9" i="4"/>
  <c r="X9" i="4"/>
  <c r="AD9" i="4"/>
  <c r="AG9" i="4"/>
  <c r="AJ9" i="4"/>
  <c r="AM9" i="4"/>
  <c r="AS9" i="4"/>
  <c r="I10" i="4"/>
  <c r="O10" i="4"/>
  <c r="R10" i="4"/>
  <c r="X10" i="4"/>
  <c r="AD10" i="4"/>
  <c r="AG10" i="4"/>
  <c r="AJ10" i="4"/>
  <c r="AM10" i="4"/>
  <c r="AS10" i="4"/>
  <c r="I11" i="4"/>
  <c r="O11" i="4"/>
  <c r="R11" i="4"/>
  <c r="X11" i="4"/>
  <c r="AD11" i="4"/>
  <c r="AG11" i="4"/>
  <c r="AJ11" i="4"/>
  <c r="AM11" i="4"/>
  <c r="AS11" i="4"/>
  <c r="I12" i="4"/>
  <c r="O12" i="4"/>
  <c r="R12" i="4"/>
  <c r="U12" i="4"/>
  <c r="X12" i="4"/>
  <c r="AD12" i="4"/>
  <c r="AG12" i="4"/>
  <c r="AJ12" i="4"/>
  <c r="AM12" i="4"/>
  <c r="AS12" i="4"/>
  <c r="AA13" i="4"/>
  <c r="I14" i="4"/>
  <c r="O14" i="4"/>
  <c r="R14" i="4"/>
  <c r="U14" i="4"/>
  <c r="X14" i="4"/>
  <c r="AA14" i="4"/>
  <c r="AD14" i="4"/>
  <c r="AG14" i="4"/>
  <c r="AJ14" i="4"/>
  <c r="AM14" i="4"/>
  <c r="AP14" i="4"/>
  <c r="AS14" i="4"/>
  <c r="I15" i="4"/>
  <c r="O15" i="4"/>
  <c r="U15" i="4"/>
  <c r="X15" i="4"/>
  <c r="AA15" i="4"/>
  <c r="AD15" i="4"/>
  <c r="AG15" i="4"/>
  <c r="AJ15" i="4"/>
  <c r="AM15" i="4"/>
  <c r="AP15" i="4"/>
  <c r="AS15" i="4"/>
  <c r="I16" i="4"/>
  <c r="O16" i="4"/>
  <c r="R16" i="4"/>
  <c r="X16" i="4"/>
  <c r="AA16" i="4"/>
  <c r="AD16" i="4"/>
  <c r="AG16" i="4"/>
  <c r="AJ16" i="4"/>
  <c r="AM16" i="4"/>
  <c r="AS16" i="4"/>
  <c r="I17" i="4"/>
  <c r="O17" i="4"/>
  <c r="U17" i="4"/>
  <c r="X17" i="4"/>
  <c r="AA17" i="4"/>
  <c r="AD17" i="4"/>
  <c r="AG17" i="4"/>
  <c r="AJ17" i="4"/>
  <c r="AM17" i="4"/>
  <c r="AP17" i="4"/>
  <c r="AS17" i="4"/>
  <c r="I18" i="4"/>
  <c r="O18" i="4"/>
  <c r="R18" i="4"/>
  <c r="U18" i="4"/>
  <c r="X18" i="4"/>
  <c r="AA18" i="4"/>
  <c r="AD18" i="4"/>
  <c r="AG18" i="4"/>
  <c r="AJ18" i="4"/>
  <c r="AM18" i="4"/>
  <c r="AP18" i="4"/>
  <c r="AS18" i="4"/>
  <c r="I19" i="4"/>
  <c r="O19" i="4"/>
  <c r="R19" i="4"/>
  <c r="U19" i="4"/>
  <c r="X19" i="4"/>
  <c r="AA19" i="4"/>
  <c r="AD19" i="4"/>
  <c r="AG19" i="4"/>
  <c r="AJ19" i="4"/>
  <c r="AM19" i="4"/>
  <c r="AP19" i="4"/>
  <c r="AS19" i="4"/>
  <c r="I20" i="4"/>
  <c r="O20" i="4"/>
  <c r="R20" i="4"/>
  <c r="X20" i="4"/>
  <c r="AA20" i="4"/>
  <c r="AD20" i="4"/>
  <c r="AG20" i="4"/>
  <c r="AJ20" i="4"/>
  <c r="AM20" i="4"/>
  <c r="AS20" i="4"/>
  <c r="I21" i="4"/>
  <c r="O21" i="4"/>
  <c r="R21" i="4"/>
  <c r="U21" i="4"/>
  <c r="X21" i="4"/>
  <c r="AA21" i="4"/>
  <c r="AD21" i="4"/>
  <c r="AG21" i="4"/>
  <c r="AJ21" i="4"/>
  <c r="AM21" i="4"/>
  <c r="AP21" i="4"/>
  <c r="AS21" i="4"/>
  <c r="I22" i="4"/>
  <c r="O22" i="4"/>
  <c r="R22" i="4"/>
  <c r="U22" i="4"/>
  <c r="X22" i="4"/>
  <c r="AA22" i="4"/>
  <c r="AD22" i="4"/>
  <c r="AG22" i="4"/>
  <c r="AJ22" i="4"/>
  <c r="AM22" i="4"/>
  <c r="AP22" i="4"/>
  <c r="AS22" i="4"/>
  <c r="I23" i="4"/>
  <c r="O23" i="4"/>
  <c r="R23" i="4"/>
  <c r="U23" i="4"/>
  <c r="X23" i="4"/>
  <c r="AA23" i="4"/>
  <c r="AD23" i="4"/>
  <c r="AG23" i="4"/>
  <c r="AJ23" i="4"/>
  <c r="AM23" i="4"/>
  <c r="AP23" i="4"/>
  <c r="AS23" i="4"/>
  <c r="I24" i="4"/>
  <c r="O24" i="4"/>
  <c r="R24" i="4"/>
  <c r="U24" i="4"/>
  <c r="AA24" i="4"/>
  <c r="AD24" i="4"/>
  <c r="AG24" i="4"/>
  <c r="AJ24" i="4"/>
  <c r="AM24" i="4"/>
  <c r="AP24" i="4"/>
  <c r="AS24" i="4"/>
  <c r="I25" i="4"/>
  <c r="O25" i="4"/>
  <c r="R25" i="4"/>
  <c r="U25" i="4"/>
  <c r="X25" i="4"/>
  <c r="AA25" i="4"/>
  <c r="AD25" i="4"/>
  <c r="AG25" i="4"/>
  <c r="AJ25" i="4"/>
  <c r="AM25" i="4"/>
  <c r="AP25" i="4"/>
  <c r="AS25" i="4"/>
  <c r="I26" i="4"/>
  <c r="O26" i="4"/>
  <c r="R26" i="4"/>
  <c r="X26" i="4"/>
  <c r="AA26" i="4"/>
  <c r="AD26" i="4"/>
  <c r="AG26" i="4"/>
  <c r="AJ26" i="4"/>
  <c r="AP26" i="4"/>
  <c r="AS26" i="4"/>
  <c r="I27" i="4"/>
  <c r="O27" i="4"/>
  <c r="R27" i="4"/>
  <c r="X27" i="4"/>
  <c r="AA27" i="4"/>
  <c r="AD27" i="4"/>
  <c r="AG27" i="4"/>
  <c r="AJ27" i="4"/>
  <c r="AM27" i="4"/>
  <c r="AP27" i="4"/>
  <c r="AS27" i="4"/>
  <c r="I28" i="4"/>
  <c r="O28" i="4"/>
  <c r="R28" i="4"/>
  <c r="X28" i="4"/>
  <c r="AA28" i="4"/>
  <c r="AD28" i="4"/>
  <c r="AG28" i="4"/>
  <c r="AJ28" i="4"/>
  <c r="AM28" i="4"/>
  <c r="AP28" i="4"/>
  <c r="AS28" i="4"/>
  <c r="I29" i="4"/>
  <c r="O29" i="4"/>
  <c r="X29" i="4"/>
  <c r="AA29" i="4"/>
  <c r="AD29" i="4"/>
  <c r="AG29" i="4"/>
  <c r="AM29" i="4"/>
  <c r="AP29" i="4"/>
  <c r="I30" i="4"/>
  <c r="O30" i="4"/>
  <c r="X30" i="4"/>
  <c r="AA30" i="4"/>
  <c r="AD30" i="4"/>
  <c r="AG30" i="4"/>
  <c r="AJ30" i="4"/>
  <c r="AM30" i="4"/>
  <c r="AP30" i="4"/>
  <c r="I31" i="4"/>
  <c r="O31" i="4"/>
  <c r="X31" i="4"/>
  <c r="AA31" i="4"/>
  <c r="AD31" i="4"/>
  <c r="AG31" i="4"/>
  <c r="AJ31" i="4"/>
  <c r="AM31" i="4"/>
  <c r="AP31" i="4"/>
  <c r="I32" i="4"/>
  <c r="O32" i="4"/>
  <c r="X32" i="4"/>
  <c r="AA32" i="4"/>
  <c r="AD32" i="4"/>
  <c r="AG32" i="4"/>
  <c r="AJ32" i="4"/>
  <c r="AM32" i="4"/>
  <c r="AP32" i="4"/>
  <c r="I33" i="4"/>
  <c r="O33" i="4"/>
  <c r="R33" i="4"/>
  <c r="X33" i="4"/>
  <c r="AA33" i="4"/>
  <c r="AD33" i="4"/>
  <c r="AG33" i="4"/>
  <c r="AJ33" i="4"/>
  <c r="AM33" i="4"/>
  <c r="AP33" i="4"/>
  <c r="I34" i="4"/>
  <c r="O34" i="4"/>
  <c r="R34" i="4"/>
  <c r="U34" i="4"/>
  <c r="X34" i="4"/>
  <c r="AA34" i="4"/>
  <c r="AD34" i="4"/>
  <c r="AG34" i="4"/>
  <c r="AJ34" i="4"/>
  <c r="AM34" i="4"/>
  <c r="AP34" i="4"/>
  <c r="AS34" i="4"/>
  <c r="U13" i="4" l="1"/>
  <c r="AP13" i="4"/>
  <c r="AM13" i="4"/>
  <c r="AJ13" i="4"/>
  <c r="AD13" i="4"/>
  <c r="R13" i="4"/>
  <c r="O13" i="4"/>
  <c r="AS13" i="4"/>
  <c r="AG13" i="4"/>
  <c r="X13" i="4"/>
  <c r="AV13" i="4" l="1"/>
  <c r="H5" i="5"/>
  <c r="E41" i="5" l="1"/>
  <c r="E29" i="5"/>
  <c r="H121" i="5"/>
  <c r="H114" i="5"/>
  <c r="H100" i="5"/>
  <c r="H95" i="5"/>
  <c r="H89" i="5"/>
  <c r="H83" i="5"/>
  <c r="H68" i="5"/>
  <c r="H55" i="5"/>
  <c r="H47" i="5"/>
  <c r="H41" i="5"/>
  <c r="H23" i="5"/>
  <c r="H17" i="5"/>
  <c r="I5" i="5" l="1"/>
  <c r="L5" i="5"/>
  <c r="O5" i="5"/>
  <c r="I6" i="5"/>
  <c r="L6" i="5"/>
  <c r="O6" i="5"/>
  <c r="L7" i="5"/>
  <c r="O7" i="5"/>
  <c r="I8" i="5"/>
  <c r="L8" i="5"/>
  <c r="O8" i="5"/>
  <c r="I9" i="5"/>
  <c r="L9" i="5"/>
  <c r="O9" i="5"/>
  <c r="I10" i="5"/>
  <c r="L10" i="5"/>
  <c r="O10" i="5"/>
  <c r="I11" i="5"/>
  <c r="L11" i="5"/>
  <c r="O11" i="5"/>
  <c r="L12" i="5"/>
  <c r="O12" i="5"/>
  <c r="I13" i="5"/>
  <c r="L13" i="5"/>
  <c r="O13" i="5"/>
  <c r="I14" i="5"/>
  <c r="L14" i="5"/>
  <c r="O14" i="5"/>
  <c r="R14" i="5"/>
  <c r="F15" i="5"/>
  <c r="I15" i="5"/>
  <c r="L15" i="5"/>
  <c r="O15" i="5"/>
  <c r="R15" i="5"/>
  <c r="I16" i="5"/>
  <c r="O16" i="5"/>
  <c r="R16" i="5"/>
  <c r="I17" i="5"/>
  <c r="L17" i="5"/>
  <c r="O17" i="5"/>
  <c r="I18" i="5"/>
  <c r="L18" i="5"/>
  <c r="O18" i="5"/>
  <c r="R18" i="5"/>
  <c r="I19" i="5"/>
  <c r="L19" i="5"/>
  <c r="O19" i="5"/>
  <c r="R19" i="5"/>
  <c r="I20" i="5"/>
  <c r="L20" i="5"/>
  <c r="O20" i="5"/>
  <c r="I21" i="5"/>
  <c r="L21" i="5"/>
  <c r="O21" i="5"/>
  <c r="I22" i="5"/>
  <c r="L22" i="5"/>
  <c r="O22" i="5"/>
  <c r="I23" i="5"/>
  <c r="L23" i="5"/>
  <c r="O23" i="5"/>
  <c r="R23" i="5"/>
  <c r="I24" i="5"/>
  <c r="L24" i="5"/>
  <c r="O24" i="5"/>
  <c r="R24" i="5"/>
  <c r="I25" i="5"/>
  <c r="O25" i="5"/>
  <c r="R25" i="5"/>
  <c r="I26" i="5"/>
  <c r="L26" i="5"/>
  <c r="O26" i="5"/>
  <c r="R26" i="5"/>
  <c r="I27" i="5"/>
  <c r="L27" i="5"/>
  <c r="O27" i="5"/>
  <c r="R27" i="5"/>
  <c r="I28" i="5"/>
  <c r="L28" i="5"/>
  <c r="O28" i="5"/>
  <c r="R28" i="5"/>
  <c r="L29" i="5"/>
  <c r="O29" i="5"/>
  <c r="R29" i="5"/>
  <c r="I30" i="5"/>
  <c r="L30" i="5"/>
  <c r="O30" i="5"/>
  <c r="R30" i="5"/>
  <c r="F31" i="5"/>
  <c r="I31" i="5"/>
  <c r="L31" i="5"/>
  <c r="O31" i="5"/>
  <c r="R31" i="5"/>
  <c r="I32" i="5"/>
  <c r="L32" i="5"/>
  <c r="O32" i="5"/>
  <c r="R32" i="5"/>
  <c r="I33" i="5"/>
  <c r="O33" i="5"/>
  <c r="R33" i="5"/>
  <c r="I34" i="5"/>
  <c r="L34" i="5"/>
  <c r="O34" i="5"/>
  <c r="R34" i="5"/>
  <c r="I35" i="5"/>
  <c r="L35" i="5"/>
  <c r="O35" i="5"/>
  <c r="R35" i="5"/>
  <c r="O36" i="5"/>
  <c r="R36" i="5"/>
  <c r="I37" i="5"/>
  <c r="L37" i="5"/>
  <c r="O37" i="5"/>
  <c r="R37" i="5"/>
  <c r="L38" i="5"/>
  <c r="O38" i="5"/>
  <c r="R38" i="5"/>
  <c r="I39" i="5"/>
  <c r="L39" i="5"/>
  <c r="O39" i="5"/>
  <c r="R39" i="5"/>
  <c r="L40" i="5"/>
  <c r="O40" i="5"/>
  <c r="R40" i="5"/>
  <c r="L41" i="5"/>
  <c r="O41" i="5"/>
  <c r="R41" i="5"/>
  <c r="O42" i="5"/>
  <c r="R42" i="5"/>
  <c r="I43" i="5"/>
  <c r="L43" i="5"/>
  <c r="O43" i="5"/>
  <c r="R43" i="5"/>
  <c r="I44" i="5"/>
  <c r="L44" i="5"/>
  <c r="O44" i="5"/>
  <c r="R44" i="5"/>
  <c r="L45" i="5"/>
  <c r="O45" i="5"/>
  <c r="R45" i="5"/>
  <c r="I46" i="5"/>
  <c r="L46" i="5"/>
  <c r="O46" i="5"/>
  <c r="R46" i="5"/>
  <c r="I47" i="5"/>
  <c r="L47" i="5"/>
  <c r="O47" i="5"/>
  <c r="R47" i="5"/>
  <c r="L48" i="5"/>
  <c r="O48" i="5"/>
  <c r="R48" i="5"/>
  <c r="L49" i="5"/>
  <c r="O49" i="5"/>
  <c r="R49" i="5"/>
  <c r="L50" i="5"/>
  <c r="O50" i="5"/>
  <c r="R50" i="5"/>
  <c r="O51" i="5"/>
  <c r="R51" i="5"/>
  <c r="I52" i="5"/>
  <c r="L52" i="5"/>
  <c r="O52" i="5"/>
  <c r="R52" i="5"/>
  <c r="I53" i="5"/>
  <c r="L53" i="5"/>
  <c r="O53" i="5"/>
  <c r="R53" i="5"/>
  <c r="L54" i="5"/>
  <c r="O54" i="5"/>
  <c r="R54" i="5"/>
  <c r="I55" i="5"/>
  <c r="L55" i="5"/>
  <c r="O55" i="5"/>
  <c r="I56" i="5"/>
  <c r="O56" i="5"/>
  <c r="F57" i="5"/>
  <c r="I57" i="5"/>
  <c r="L57" i="5"/>
  <c r="O57" i="5"/>
  <c r="R57" i="5"/>
  <c r="F58" i="5"/>
  <c r="I58" i="5"/>
  <c r="L58" i="5"/>
  <c r="O58" i="5"/>
  <c r="R58" i="5"/>
  <c r="F59" i="5"/>
  <c r="I59" i="5"/>
  <c r="L59" i="5"/>
  <c r="O59" i="5"/>
  <c r="R59" i="5"/>
  <c r="F60" i="5"/>
  <c r="I60" i="5"/>
  <c r="L60" i="5"/>
  <c r="O60" i="5"/>
  <c r="R60" i="5"/>
  <c r="F61" i="5"/>
  <c r="I61" i="5"/>
  <c r="L61" i="5"/>
  <c r="O61" i="5"/>
  <c r="R61" i="5"/>
  <c r="L62" i="5"/>
  <c r="O62" i="5"/>
  <c r="R62" i="5"/>
  <c r="F63" i="5"/>
  <c r="I63" i="5"/>
  <c r="L63" i="5"/>
  <c r="O63" i="5"/>
  <c r="F65" i="5"/>
  <c r="I65" i="5"/>
  <c r="O65" i="5"/>
  <c r="L68" i="5"/>
  <c r="O68" i="5"/>
  <c r="I69" i="5"/>
  <c r="L69" i="5"/>
  <c r="O69" i="5"/>
  <c r="R69" i="5"/>
  <c r="I70" i="5"/>
  <c r="O70" i="5"/>
  <c r="I71" i="5"/>
  <c r="L71" i="5"/>
  <c r="O71" i="5"/>
  <c r="I72" i="5"/>
  <c r="L72" i="5"/>
  <c r="O72" i="5"/>
  <c r="I73" i="5"/>
  <c r="L73" i="5"/>
  <c r="O73" i="5"/>
  <c r="I74" i="5"/>
  <c r="L74" i="5"/>
  <c r="O74" i="5"/>
  <c r="R74" i="5"/>
  <c r="I75" i="5"/>
  <c r="L75" i="5"/>
  <c r="O75" i="5"/>
  <c r="R75" i="5"/>
  <c r="I76" i="5"/>
  <c r="L76" i="5"/>
  <c r="O76" i="5"/>
  <c r="R76" i="5"/>
  <c r="I78" i="5"/>
  <c r="L78" i="5"/>
  <c r="O78" i="5"/>
  <c r="R78" i="5"/>
  <c r="L79" i="5"/>
  <c r="O79" i="5"/>
  <c r="F80" i="5"/>
  <c r="I80" i="5"/>
  <c r="L80" i="5"/>
  <c r="O80" i="5"/>
  <c r="L82" i="5"/>
  <c r="O82" i="5"/>
  <c r="L83" i="5"/>
  <c r="O83" i="5"/>
  <c r="O84" i="5"/>
  <c r="L85" i="5"/>
  <c r="O85" i="5"/>
  <c r="L86" i="5"/>
  <c r="O86" i="5"/>
  <c r="R86" i="5"/>
  <c r="L87" i="5"/>
  <c r="O87" i="5"/>
  <c r="R87" i="5"/>
  <c r="L88" i="5"/>
  <c r="O88" i="5"/>
  <c r="R88" i="5"/>
  <c r="L89" i="5"/>
  <c r="O89" i="5"/>
  <c r="R89" i="5"/>
  <c r="L90" i="5"/>
  <c r="O90" i="5"/>
  <c r="R90" i="5"/>
  <c r="L91" i="5"/>
  <c r="O91" i="5"/>
  <c r="R91" i="5"/>
  <c r="L92" i="5"/>
  <c r="O92" i="5"/>
  <c r="R92" i="5"/>
  <c r="L93" i="5"/>
  <c r="O93" i="5"/>
  <c r="R93" i="5"/>
  <c r="O94" i="5"/>
  <c r="R94" i="5"/>
  <c r="L95" i="5"/>
  <c r="O95" i="5"/>
  <c r="L96" i="5"/>
  <c r="L97" i="5"/>
  <c r="L98" i="5"/>
  <c r="L99" i="5"/>
  <c r="L100" i="5"/>
  <c r="O100" i="5"/>
  <c r="L101" i="5"/>
  <c r="O101" i="5"/>
  <c r="I102" i="5"/>
  <c r="L102" i="5"/>
  <c r="O102" i="5"/>
  <c r="I103" i="5"/>
  <c r="L103" i="5"/>
  <c r="O103" i="5"/>
  <c r="I104" i="5"/>
  <c r="L104" i="5"/>
  <c r="O104" i="5"/>
  <c r="I105" i="5"/>
  <c r="L105" i="5"/>
  <c r="O105" i="5"/>
  <c r="I106" i="5"/>
  <c r="L106" i="5"/>
  <c r="O106" i="5"/>
  <c r="L107" i="5"/>
  <c r="R107" i="5"/>
  <c r="I108" i="5"/>
  <c r="L108" i="5"/>
  <c r="R108" i="5"/>
  <c r="O109" i="5"/>
  <c r="R109" i="5"/>
  <c r="I110" i="5"/>
  <c r="O110" i="5"/>
  <c r="R110" i="5"/>
  <c r="O111" i="5"/>
  <c r="R111" i="5"/>
  <c r="O112" i="5"/>
  <c r="R112" i="5"/>
  <c r="O113" i="5"/>
  <c r="R113" i="5"/>
  <c r="L114" i="5"/>
  <c r="O114" i="5"/>
  <c r="R114" i="5"/>
  <c r="L115" i="5"/>
  <c r="O115" i="5"/>
  <c r="R115" i="5"/>
  <c r="L116" i="5"/>
  <c r="O116" i="5"/>
  <c r="R116" i="5"/>
  <c r="L117" i="5"/>
  <c r="O117" i="5"/>
  <c r="R117" i="5"/>
  <c r="L118" i="5"/>
  <c r="O118" i="5"/>
  <c r="R118" i="5"/>
  <c r="L119" i="5"/>
  <c r="O119" i="5"/>
  <c r="R119" i="5"/>
  <c r="I120" i="5"/>
  <c r="R120" i="5"/>
  <c r="L121" i="5"/>
  <c r="O121" i="5"/>
  <c r="L122" i="5"/>
  <c r="O122" i="5"/>
  <c r="R122" i="5"/>
  <c r="L123" i="5"/>
  <c r="O123" i="5"/>
  <c r="L124" i="5"/>
  <c r="O124" i="5"/>
  <c r="L125" i="5"/>
  <c r="O125" i="5"/>
  <c r="O126" i="5"/>
  <c r="L127" i="5"/>
  <c r="O127" i="5"/>
  <c r="I128" i="5"/>
  <c r="L128" i="5"/>
  <c r="I129" i="5"/>
  <c r="L129" i="5"/>
  <c r="O129" i="5"/>
  <c r="I130" i="5"/>
  <c r="L130" i="5"/>
  <c r="O130" i="5"/>
  <c r="I131" i="5"/>
  <c r="L131" i="5"/>
  <c r="O131" i="5"/>
  <c r="F132" i="5"/>
  <c r="I132" i="5"/>
  <c r="L132" i="5"/>
  <c r="O132" i="5"/>
  <c r="F134" i="5"/>
  <c r="I134" i="5"/>
  <c r="L134" i="5"/>
  <c r="O134" i="5"/>
  <c r="F135" i="5"/>
  <c r="L135" i="5"/>
  <c r="F136" i="5"/>
  <c r="I136" i="5"/>
  <c r="L136" i="5"/>
  <c r="O136" i="5"/>
  <c r="L137" i="5"/>
  <c r="O137" i="5"/>
  <c r="R137" i="5"/>
  <c r="F138" i="5"/>
  <c r="L138" i="5"/>
  <c r="F67" i="5" l="1"/>
  <c r="F66" i="5"/>
  <c r="F64" i="5"/>
  <c r="L142" i="5"/>
  <c r="F119" i="5"/>
  <c r="F117" i="5"/>
  <c r="F115" i="5"/>
  <c r="F113" i="5"/>
  <c r="F112" i="5"/>
  <c r="F110" i="5"/>
  <c r="F109" i="5"/>
  <c r="F94" i="5"/>
  <c r="F93" i="5"/>
  <c r="F88" i="5"/>
  <c r="F86" i="5"/>
  <c r="I126" i="5"/>
  <c r="I125" i="5"/>
  <c r="F122" i="5"/>
  <c r="I121" i="5"/>
  <c r="F120" i="5"/>
  <c r="F118" i="5"/>
  <c r="I117" i="5"/>
  <c r="I116" i="5"/>
  <c r="I115" i="5"/>
  <c r="I113" i="5"/>
  <c r="F111" i="5"/>
  <c r="I109" i="5"/>
  <c r="I100" i="5"/>
  <c r="I99" i="5"/>
  <c r="I97" i="5"/>
  <c r="I96" i="5"/>
  <c r="I94" i="5"/>
  <c r="F92" i="5"/>
  <c r="F90" i="5"/>
  <c r="I89" i="5"/>
  <c r="F87" i="5"/>
  <c r="I84" i="5"/>
  <c r="I82" i="5"/>
  <c r="F51" i="5"/>
  <c r="F49" i="5"/>
  <c r="F44" i="5"/>
  <c r="F43" i="5"/>
  <c r="F42" i="5"/>
  <c r="F41" i="5"/>
  <c r="F39" i="5"/>
  <c r="F38" i="5"/>
  <c r="F25" i="5"/>
  <c r="F16" i="5"/>
  <c r="F78" i="5"/>
  <c r="F53" i="5"/>
  <c r="F52" i="5"/>
  <c r="F50" i="5"/>
  <c r="F46" i="5"/>
  <c r="F45" i="5"/>
  <c r="F40" i="5"/>
  <c r="F37" i="5"/>
  <c r="F36" i="5"/>
  <c r="O135" i="5"/>
  <c r="O128" i="5"/>
  <c r="I127" i="5"/>
  <c r="I124" i="5"/>
  <c r="I123" i="5"/>
  <c r="I122" i="5"/>
  <c r="O120" i="5"/>
  <c r="I119" i="5"/>
  <c r="I118" i="5"/>
  <c r="I114" i="5"/>
  <c r="I112" i="5"/>
  <c r="I111" i="5"/>
  <c r="I101" i="5"/>
  <c r="I98" i="5"/>
  <c r="I95" i="5"/>
  <c r="I92" i="5"/>
  <c r="I91" i="5"/>
  <c r="I90" i="5"/>
  <c r="I88" i="5"/>
  <c r="I87" i="5"/>
  <c r="I86" i="5"/>
  <c r="I85" i="5"/>
  <c r="I83" i="5"/>
  <c r="L70" i="5"/>
  <c r="I68" i="5"/>
  <c r="I62" i="5"/>
  <c r="F54" i="5"/>
  <c r="I54" i="5"/>
  <c r="I51" i="5"/>
  <c r="I50" i="5"/>
  <c r="I48" i="5"/>
  <c r="I45" i="5"/>
  <c r="I42" i="5"/>
  <c r="I41" i="5"/>
  <c r="I40" i="5"/>
  <c r="I38" i="5"/>
  <c r="I36" i="5"/>
  <c r="F35" i="5"/>
  <c r="F34" i="5"/>
  <c r="F33" i="5"/>
  <c r="F30" i="5"/>
  <c r="F28" i="5"/>
  <c r="F27" i="5"/>
  <c r="F24" i="5"/>
  <c r="F19" i="5"/>
  <c r="F18" i="5"/>
  <c r="F14" i="5"/>
  <c r="F32" i="5"/>
  <c r="F26" i="5"/>
  <c r="F23" i="5"/>
  <c r="AM7" i="4"/>
  <c r="AJ7" i="4"/>
  <c r="I29" i="5" l="1"/>
  <c r="F29" i="5"/>
  <c r="F77" i="5"/>
  <c r="E47" i="5"/>
  <c r="F47" i="5" s="1"/>
  <c r="F76" i="5"/>
  <c r="E74" i="5"/>
  <c r="F69" i="5"/>
  <c r="F48" i="5"/>
  <c r="F101" i="5"/>
  <c r="F91" i="5"/>
  <c r="E89" i="5"/>
  <c r="F89" i="5" s="1"/>
  <c r="F116" i="5"/>
  <c r="E114" i="5"/>
  <c r="F114" i="5" s="1"/>
  <c r="F75" i="5"/>
  <c r="F141" i="5"/>
  <c r="F140" i="5"/>
  <c r="F139" i="5"/>
  <c r="E62" i="5"/>
  <c r="AM6" i="4"/>
  <c r="AP6" i="4"/>
  <c r="AS6" i="4"/>
  <c r="AD7" i="4"/>
  <c r="R7" i="4"/>
  <c r="AM35" i="4" l="1"/>
  <c r="F133" i="5"/>
  <c r="E137" i="5"/>
  <c r="F137" i="5" s="1"/>
  <c r="AG6" i="4"/>
  <c r="AG35" i="4"/>
  <c r="F62" i="5"/>
  <c r="F74" i="5"/>
  <c r="AS35" i="4"/>
  <c r="AP35" i="4"/>
  <c r="AJ35" i="4"/>
  <c r="AV6" i="4"/>
  <c r="X7" i="4"/>
  <c r="O7" i="4"/>
  <c r="I7" i="4" l="1"/>
  <c r="AV35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I13" i="4"/>
  <c r="U6" i="4" l="1"/>
  <c r="U35" i="4" l="1"/>
  <c r="H35" i="4"/>
  <c r="X6" i="4"/>
  <c r="R6" i="4"/>
  <c r="O6" i="4"/>
  <c r="I6" i="4"/>
  <c r="AD6" i="4"/>
  <c r="F13" i="4"/>
  <c r="X35" i="4"/>
  <c r="R35" i="4"/>
  <c r="O35" i="4"/>
  <c r="AD35" i="4"/>
  <c r="I35" i="4" l="1"/>
  <c r="F10" i="4" l="1"/>
  <c r="F11" i="4"/>
  <c r="AA11" i="4"/>
  <c r="F9" i="4"/>
  <c r="F8" i="4"/>
  <c r="F7" i="4"/>
  <c r="AA10" i="4"/>
  <c r="AA6" i="4"/>
  <c r="AA12" i="4"/>
  <c r="F12" i="4"/>
  <c r="AA9" i="4"/>
  <c r="AA8" i="4"/>
  <c r="AA7" i="4"/>
  <c r="AA35" i="4" l="1"/>
  <c r="F6" i="4" l="1"/>
  <c r="F35" i="4"/>
  <c r="F85" i="5" l="1"/>
  <c r="R85" i="5"/>
  <c r="R84" i="5"/>
  <c r="F84" i="5"/>
  <c r="E83" i="5" l="1"/>
  <c r="R83" i="5"/>
  <c r="F83" i="5" l="1"/>
  <c r="F103" i="5"/>
  <c r="F106" i="5"/>
  <c r="F102" i="5"/>
  <c r="R100" i="5"/>
  <c r="F104" i="5"/>
  <c r="F105" i="5"/>
  <c r="E100" i="5" l="1"/>
  <c r="F100" i="5" l="1"/>
  <c r="R131" i="5"/>
  <c r="F131" i="5"/>
  <c r="R10" i="5" l="1"/>
  <c r="F11" i="5"/>
  <c r="R11" i="5"/>
  <c r="R12" i="5"/>
  <c r="F12" i="5"/>
  <c r="R13" i="5"/>
  <c r="F13" i="5"/>
  <c r="E10" i="5" l="1"/>
  <c r="F10" i="5" l="1"/>
  <c r="R17" i="5"/>
  <c r="R22" i="5"/>
  <c r="E22" i="5"/>
  <c r="F22" i="5" s="1"/>
  <c r="R21" i="5"/>
  <c r="F21" i="5"/>
  <c r="E20" i="5"/>
  <c r="R20" i="5"/>
  <c r="E17" i="5" l="1"/>
  <c r="F20" i="5"/>
  <c r="F17" i="5" l="1"/>
  <c r="F82" i="5"/>
  <c r="R82" i="5"/>
  <c r="R79" i="5" l="1"/>
  <c r="O107" i="5" l="1"/>
  <c r="O108" i="5"/>
  <c r="F108" i="5"/>
  <c r="O142" i="5" l="1"/>
  <c r="E107" i="5"/>
  <c r="F107" i="5" s="1"/>
  <c r="R128" i="5"/>
  <c r="F128" i="5"/>
  <c r="R129" i="5"/>
  <c r="F129" i="5"/>
  <c r="F123" i="5"/>
  <c r="R121" i="5"/>
  <c r="R126" i="5"/>
  <c r="F126" i="5"/>
  <c r="R124" i="5"/>
  <c r="R125" i="5"/>
  <c r="F125" i="5"/>
  <c r="R127" i="5"/>
  <c r="F127" i="5"/>
  <c r="R123" i="5"/>
  <c r="E121" i="5" l="1"/>
  <c r="F121" i="5" s="1"/>
  <c r="F124" i="5"/>
  <c r="R130" i="5"/>
  <c r="E130" i="5"/>
  <c r="F130" i="5" s="1"/>
  <c r="R72" i="5"/>
  <c r="F72" i="5"/>
  <c r="R73" i="5"/>
  <c r="F73" i="5"/>
  <c r="R71" i="5"/>
  <c r="F71" i="5"/>
  <c r="F70" i="5"/>
  <c r="R70" i="5"/>
  <c r="E68" i="5" l="1"/>
  <c r="F68" i="5" s="1"/>
  <c r="R68" i="5"/>
  <c r="R99" i="5"/>
  <c r="F99" i="5"/>
  <c r="R98" i="5"/>
  <c r="F98" i="5"/>
  <c r="R97" i="5"/>
  <c r="F97" i="5"/>
  <c r="F8" i="5" l="1"/>
  <c r="R8" i="5"/>
  <c r="F9" i="5"/>
  <c r="R9" i="5"/>
  <c r="R7" i="5"/>
  <c r="F7" i="5" l="1"/>
  <c r="E5" i="5"/>
  <c r="R5" i="5"/>
  <c r="R6" i="5"/>
  <c r="F5" i="5" l="1"/>
  <c r="F6" i="5"/>
  <c r="R96" i="5"/>
  <c r="E96" i="5"/>
  <c r="F96" i="5" s="1"/>
  <c r="E95" i="5" l="1"/>
  <c r="F95" i="5" s="1"/>
  <c r="R95" i="5"/>
  <c r="R55" i="5" l="1"/>
  <c r="E56" i="5"/>
  <c r="F56" i="5" s="1"/>
  <c r="R56" i="5"/>
  <c r="E55" i="5" l="1"/>
  <c r="F55" i="5" s="1"/>
  <c r="R142" i="5"/>
  <c r="E81" i="5"/>
  <c r="E79" i="5" s="1"/>
  <c r="F79" i="5" s="1"/>
  <c r="I81" i="5"/>
  <c r="H79" i="5"/>
  <c r="I79" i="5" l="1"/>
  <c r="H142" i="5"/>
  <c r="I142" i="5" s="1"/>
  <c r="F81" i="5"/>
  <c r="E142" i="5"/>
  <c r="F142" i="5" s="1"/>
</calcChain>
</file>

<file path=xl/sharedStrings.xml><?xml version="1.0" encoding="utf-8"?>
<sst xmlns="http://schemas.openxmlformats.org/spreadsheetml/2006/main" count="262" uniqueCount="195">
  <si>
    <t>Итого по бюджетам городских округов</t>
  </si>
  <si>
    <t>Вичуга</t>
  </si>
  <si>
    <t>Кинешма</t>
  </si>
  <si>
    <t>Кохма</t>
  </si>
  <si>
    <t>Итого по бюджетам муниципальных районов</t>
  </si>
  <si>
    <t>Верхнеландеховский</t>
  </si>
  <si>
    <t>Вичугский</t>
  </si>
  <si>
    <t>Заволжский</t>
  </si>
  <si>
    <t>Ильинский</t>
  </si>
  <si>
    <t>Кинешемский</t>
  </si>
  <si>
    <t>Лежневский</t>
  </si>
  <si>
    <t>Лухский</t>
  </si>
  <si>
    <t>Палехский</t>
  </si>
  <si>
    <t>Пестяковский</t>
  </si>
  <si>
    <t>Пучежский</t>
  </si>
  <si>
    <t>Савинский</t>
  </si>
  <si>
    <t>Шуйский</t>
  </si>
  <si>
    <t>Южский</t>
  </si>
  <si>
    <t>Юрьевецкий</t>
  </si>
  <si>
    <t>Недоимка по налогу, взимаемому в связи с применением патентной системы налогообложения</t>
  </si>
  <si>
    <t>Недоимка по налогу на имущество физических лиц</t>
  </si>
  <si>
    <t>Недоимка по земельному налогу</t>
  </si>
  <si>
    <t>Недоимка по налогу на имущество предприятий</t>
  </si>
  <si>
    <t>Недоимка по налогу с продаж</t>
  </si>
  <si>
    <t>Недоимка по прочим отмененным налогам</t>
  </si>
  <si>
    <t>Наименование муниципального образования</t>
  </si>
  <si>
    <t>Недоимка по налогам и сборам всего, тыс. рублей</t>
  </si>
  <si>
    <t>Задолженность по отмененным налогам  - всего</t>
  </si>
  <si>
    <t>Недоимка по налогу на прибыль организаций, зачислявшийся до 1 января 2005 г.</t>
  </si>
  <si>
    <t>Недоимка по земельному налогу (по обязательствам, возникшим до 1 января 2006 г.)</t>
  </si>
  <si>
    <t>в том числе:</t>
  </si>
  <si>
    <t>А</t>
  </si>
  <si>
    <t>Б</t>
  </si>
  <si>
    <t>В</t>
  </si>
  <si>
    <t>ИТОГО по местным бюджетам</t>
  </si>
  <si>
    <t>ИТОГО по поселениям</t>
  </si>
  <si>
    <t>Хотимльское</t>
  </si>
  <si>
    <t>Холуйское</t>
  </si>
  <si>
    <t>Мугреево-Никольское</t>
  </si>
  <si>
    <t>Семейкинское</t>
  </si>
  <si>
    <t>Перемиловское</t>
  </si>
  <si>
    <t>Остаповское</t>
  </si>
  <si>
    <t>Китовское</t>
  </si>
  <si>
    <t>Введенское</t>
  </si>
  <si>
    <t>Васильевское</t>
  </si>
  <si>
    <t xml:space="preserve">Афанасьевское </t>
  </si>
  <si>
    <t>Широковское</t>
  </si>
  <si>
    <t>Хромцовское</t>
  </si>
  <si>
    <t>Панинское</t>
  </si>
  <si>
    <t>Иванковское</t>
  </si>
  <si>
    <t>Дуляпинское</t>
  </si>
  <si>
    <t>Новогоряновское</t>
  </si>
  <si>
    <t>Морозовское</t>
  </si>
  <si>
    <t>Крапивновское</t>
  </si>
  <si>
    <t>Савинское с.п.</t>
  </si>
  <si>
    <t>Горячевское</t>
  </si>
  <si>
    <t>Воскресенское</t>
  </si>
  <si>
    <t>Вознесенское</t>
  </si>
  <si>
    <t>Архиповское с.п.</t>
  </si>
  <si>
    <t>Филисовское</t>
  </si>
  <si>
    <t>Парское</t>
  </si>
  <si>
    <t>Каминское</t>
  </si>
  <si>
    <t>Родниковское г.п.</t>
  </si>
  <si>
    <t>Итого по бюджетам поселений Родниковского района</t>
  </si>
  <si>
    <t>Сеготское</t>
  </si>
  <si>
    <t>Мортковское</t>
  </si>
  <si>
    <t>Илья-Высоковское</t>
  </si>
  <si>
    <t xml:space="preserve">Затеихинское </t>
  </si>
  <si>
    <t>Рождественское</t>
  </si>
  <si>
    <t>Новское</t>
  </si>
  <si>
    <t>Ингарское</t>
  </si>
  <si>
    <t>Нижнеландеховское</t>
  </si>
  <si>
    <t>Пестяковское г.п.</t>
  </si>
  <si>
    <t>Итого по бюджетам поселений Пестяковского района</t>
  </si>
  <si>
    <t>Раменское</t>
  </si>
  <si>
    <t>Майдаковское</t>
  </si>
  <si>
    <t>Палехское г.п.</t>
  </si>
  <si>
    <t>Итого по бюджетам поселений Палехского района</t>
  </si>
  <si>
    <t>Тимирязевское</t>
  </si>
  <si>
    <t>Рябовское</t>
  </si>
  <si>
    <t>Порздневское</t>
  </si>
  <si>
    <t>Благовещенское</t>
  </si>
  <si>
    <t>Лухское г.п.</t>
  </si>
  <si>
    <t>Итого по бюджетам поселений Лухского района</t>
  </si>
  <si>
    <t>Ново-Горкинское</t>
  </si>
  <si>
    <t>Лежневское с.п.</t>
  </si>
  <si>
    <t>Подозерское</t>
  </si>
  <si>
    <t>Писцовское</t>
  </si>
  <si>
    <t>Октябрьское</t>
  </si>
  <si>
    <t>Новоусадебское</t>
  </si>
  <si>
    <t xml:space="preserve">Марковское </t>
  </si>
  <si>
    <t>Шилекшинское</t>
  </si>
  <si>
    <t>Решемское</t>
  </si>
  <si>
    <t>Луговское</t>
  </si>
  <si>
    <t>Ласкарихинское</t>
  </si>
  <si>
    <t>Горковское</t>
  </si>
  <si>
    <t>Батмановское</t>
  </si>
  <si>
    <t>Исаевское</t>
  </si>
  <si>
    <t>Ивашевское</t>
  </si>
  <si>
    <t>Аньковское</t>
  </si>
  <si>
    <t>Ильинское г.п.</t>
  </si>
  <si>
    <t>Итого по бюджетам поселений Ильинского района</t>
  </si>
  <si>
    <t>Чернореченское</t>
  </si>
  <si>
    <t>Тимошихское</t>
  </si>
  <si>
    <t>Подвязновское</t>
  </si>
  <si>
    <t>Озерновское</t>
  </si>
  <si>
    <t>Новоталицкое</t>
  </si>
  <si>
    <t>Куликовское</t>
  </si>
  <si>
    <t>Коляновское</t>
  </si>
  <si>
    <t>Богданихское</t>
  </si>
  <si>
    <t>Богородское</t>
  </si>
  <si>
    <t>Беляницкое</t>
  </si>
  <si>
    <t>Балахонковское</t>
  </si>
  <si>
    <t>Итого по бюджетам поселений Ивановского района</t>
  </si>
  <si>
    <t>Междуреченское</t>
  </si>
  <si>
    <t>Сосневское</t>
  </si>
  <si>
    <t>Дмитриевское</t>
  </si>
  <si>
    <t>Волжское</t>
  </si>
  <si>
    <t>Шекшовское</t>
  </si>
  <si>
    <t xml:space="preserve">Новоселковское </t>
  </si>
  <si>
    <t>Петровское г.п.</t>
  </si>
  <si>
    <t>Гаврилово-Посадское г.п.</t>
  </si>
  <si>
    <t>Итого по бюджетам поселений Гаврилово-Посадского района</t>
  </si>
  <si>
    <t>Сунженское</t>
  </si>
  <si>
    <t>Сошниковское</t>
  </si>
  <si>
    <t>Старовичугское г.п.</t>
  </si>
  <si>
    <t>Новописцовское г.п.</t>
  </si>
  <si>
    <t>Каменское г.п.</t>
  </si>
  <si>
    <t>Итого по бюджетам поселений Вичугского района</t>
  </si>
  <si>
    <t>Симаковское</t>
  </si>
  <si>
    <t>Мытское</t>
  </si>
  <si>
    <t>Кромское</t>
  </si>
  <si>
    <t>Итого по бюджетам поселений Верхнеландеховского  района</t>
  </si>
  <si>
    <t>Темп роста (снижения), %</t>
  </si>
  <si>
    <t>Заволжское г.п.</t>
  </si>
  <si>
    <t>Юрьевецкое г.п.</t>
  </si>
  <si>
    <t>Итого по бюджетам поселений Юрьевецкого района</t>
  </si>
  <si>
    <t>Южское г.п.</t>
  </si>
  <si>
    <t>Итого по бюджетам поселений Южского района</t>
  </si>
  <si>
    <t>Колобовское г.п.</t>
  </si>
  <si>
    <t>Итого по бюджетам поселений Шуйского района</t>
  </si>
  <si>
    <t>Итого по бюджетам поселений Фурмановского района</t>
  </si>
  <si>
    <t>Савинское г.п.</t>
  </si>
  <si>
    <t>Итого по бюджетам поселений Савинского района</t>
  </si>
  <si>
    <t>Итого по бюджетам поселений Пучежского района</t>
  </si>
  <si>
    <t>Плесское г.п.</t>
  </si>
  <si>
    <t>Итого по бюджетам поселений Приволжского района</t>
  </si>
  <si>
    <t>Итого по бюджетам поселений Лежневского района</t>
  </si>
  <si>
    <t>Наволокское г.п.</t>
  </si>
  <si>
    <t>Итого по бюджетам поселений Кинешемского района</t>
  </si>
  <si>
    <t>Итого по бюджетам поселений Заволжского района</t>
  </si>
  <si>
    <t>Родниковский</t>
  </si>
  <si>
    <t>Сабиновское сп</t>
  </si>
  <si>
    <t>Шилыковское сп</t>
  </si>
  <si>
    <t>Пановское сп</t>
  </si>
  <si>
    <t>Пестяковское сп</t>
  </si>
  <si>
    <t>Новоклязьминское сп</t>
  </si>
  <si>
    <t xml:space="preserve">Елнатское сп </t>
  </si>
  <si>
    <t>Михайловское сп</t>
  </si>
  <si>
    <t>Соболевское сп</t>
  </si>
  <si>
    <t>Итого по бюджетам поселений  Комсомольского района</t>
  </si>
  <si>
    <t>Лежневское г.п.</t>
  </si>
  <si>
    <t>Тейково</t>
  </si>
  <si>
    <t>Большеклочковское</t>
  </si>
  <si>
    <t>Гаврилово-Посадский</t>
  </si>
  <si>
    <t>Комсомольский</t>
  </si>
  <si>
    <t>Комсомольское г.п.</t>
  </si>
  <si>
    <t>Приволжское г.п.</t>
  </si>
  <si>
    <t>Нерльское г.п.</t>
  </si>
  <si>
    <t>Фурмановское г.п.</t>
  </si>
  <si>
    <t>Тейковский</t>
  </si>
  <si>
    <t>Итого по бюджетам поселений Тейковского района</t>
  </si>
  <si>
    <t>Недоимка по ЕСХН</t>
  </si>
  <si>
    <t>Талицко-Мугреевское сп</t>
  </si>
  <si>
    <t>Фурмановский</t>
  </si>
  <si>
    <t>Приволжский</t>
  </si>
  <si>
    <t>Ивановский</t>
  </si>
  <si>
    <t>Шуя</t>
  </si>
  <si>
    <t>Иваново</t>
  </si>
  <si>
    <t>Верхнеландеховское г.п.</t>
  </si>
  <si>
    <t>Осановецкое</t>
  </si>
  <si>
    <t>Щенниковское</t>
  </si>
  <si>
    <t>Пучежское г.п.</t>
  </si>
  <si>
    <t>Новолеушинское</t>
  </si>
  <si>
    <t>Недоимка по НДФЛ</t>
  </si>
  <si>
    <t>Недоимка по ЕНВД</t>
  </si>
  <si>
    <t xml:space="preserve"> </t>
  </si>
  <si>
    <t>на 01.01.2022</t>
  </si>
  <si>
    <r>
      <t>Недоимка по налогам и сборам всего,</t>
    </r>
    <r>
      <rPr>
        <sz val="12"/>
        <rFont val="Times New Roman"/>
        <family val="1"/>
        <charset val="204"/>
      </rPr>
      <t xml:space="preserve"> тыс. рублей</t>
    </r>
  </si>
  <si>
    <t>Недоимка по налогу, взимаемому в связи с применением УСНО*</t>
  </si>
  <si>
    <t>*- недоимка по налогу, взимаемому в связи с применением УСН, на 1 января 2022 года пересчитана в нормативах 2022 года</t>
  </si>
  <si>
    <t>Недоимка по прочим налогам (НДПИ, госпошлина)</t>
  </si>
  <si>
    <t>Сведения о динамике недоимки по налогам и сборам в бюджеты городских округов и муниципальных районов Ивановской области по состоянию на 01.10.2022 года</t>
  </si>
  <si>
    <t>на 01.10.2022</t>
  </si>
  <si>
    <t>Сведения о динамике недоимки по налогам и сборам в бюджеты поселений по состоянию на 01.10.2022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</si>
</sst>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_-* #,##0.0_р_._-;\-* #,##0.0_р_._-;_-* &quot;-&quot;?_р_._-;_-@_-"/>
    <numFmt numFmtId="166" formatCode="0.0%"/>
    <numFmt numFmtId="167" formatCode="#,##0.0"/>
    <numFmt numFmtId="168" formatCode="#,##0.00000"/>
    <numFmt numFmtId="169" formatCode="#,##0.000"/>
    <numFmt numFmtId="170" formatCode="#,##0.0000"/>
  </numFmts>
  <fonts count="4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0"/>
      <name val="Arial Cyr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b/>
      <sz val="14"/>
      <color rgb="FF000000"/>
      <name val="Arial Cyr"/>
    </font>
    <font>
      <sz val="8"/>
      <color rgb="FF000000"/>
      <name val="Arial Cyr"/>
    </font>
    <font>
      <b/>
      <sz val="14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Arial Cyr"/>
      <family val="2"/>
    </font>
    <font>
      <sz val="8"/>
      <color theme="1"/>
      <name val="Times New Roman"/>
      <family val="1"/>
      <charset val="204"/>
    </font>
    <font>
      <sz val="11"/>
      <name val="Calibri"/>
      <family val="2"/>
    </font>
    <font>
      <b/>
      <sz val="11"/>
      <color rgb="FF000000"/>
      <name val="Arial Cyr"/>
      <family val="2"/>
    </font>
    <font>
      <b/>
      <sz val="10"/>
      <color rgb="FF000000"/>
      <name val="Arial Cyr"/>
      <family val="2"/>
    </font>
    <font>
      <sz val="8"/>
      <color rgb="FF000000"/>
      <name val="Arial Cyr"/>
      <family val="2"/>
    </font>
    <font>
      <b/>
      <sz val="14"/>
      <color rgb="FF000000"/>
      <name val="Arial Cyr"/>
      <family val="2"/>
    </font>
    <font>
      <sz val="1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FFCC"/>
      </patternFill>
    </fill>
    <fill>
      <patternFill patternType="solid">
        <fgColor rgb="FFC0C0C0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06">
    <xf numFmtId="0" fontId="0" fillId="0" borderId="0"/>
    <xf numFmtId="0" fontId="1" fillId="2" borderId="1" applyNumberFormat="0" applyFont="0" applyAlignment="0" applyProtection="0"/>
    <xf numFmtId="0" fontId="4" fillId="3" borderId="0" applyNumberFormat="0" applyBorder="0" applyAlignment="0" applyProtection="0"/>
    <xf numFmtId="0" fontId="6" fillId="0" borderId="4">
      <alignment vertical="top" wrapText="1"/>
    </xf>
    <xf numFmtId="0" fontId="7" fillId="0" borderId="0">
      <alignment horizontal="left"/>
    </xf>
    <xf numFmtId="0" fontId="7" fillId="0" borderId="0">
      <alignment horizontal="left"/>
    </xf>
    <xf numFmtId="0" fontId="8" fillId="0" borderId="0">
      <alignment horizontal="center" vertical="center" wrapText="1"/>
    </xf>
    <xf numFmtId="0" fontId="6" fillId="5" borderId="5"/>
    <xf numFmtId="0" fontId="6" fillId="0" borderId="6"/>
    <xf numFmtId="0" fontId="6" fillId="0" borderId="5"/>
    <xf numFmtId="0" fontId="5" fillId="0" borderId="0"/>
    <xf numFmtId="0" fontId="6" fillId="0" borderId="0">
      <alignment vertical="top"/>
    </xf>
    <xf numFmtId="0" fontId="6" fillId="6" borderId="4">
      <alignment vertical="top" wrapText="1"/>
    </xf>
    <xf numFmtId="0" fontId="8" fillId="0" borderId="0"/>
    <xf numFmtId="4" fontId="6" fillId="6" borderId="4">
      <alignment horizontal="right" vertical="top" shrinkToFit="1"/>
    </xf>
    <xf numFmtId="0" fontId="6" fillId="0" borderId="0"/>
    <xf numFmtId="0" fontId="6" fillId="0" borderId="0">
      <alignment horizontal="left" wrapText="1"/>
    </xf>
    <xf numFmtId="0" fontId="7" fillId="0" borderId="0">
      <alignment horizontal="left"/>
    </xf>
    <xf numFmtId="0" fontId="6" fillId="0" borderId="0">
      <alignment wrapText="1"/>
    </xf>
    <xf numFmtId="49" fontId="9" fillId="0" borderId="0">
      <alignment shrinkToFit="1"/>
    </xf>
    <xf numFmtId="0" fontId="6" fillId="5" borderId="0"/>
    <xf numFmtId="4" fontId="6" fillId="0" borderId="4">
      <alignment horizontal="right" vertical="top" shrinkToFit="1"/>
    </xf>
    <xf numFmtId="0" fontId="5" fillId="0" borderId="0"/>
    <xf numFmtId="0" fontId="6" fillId="0" borderId="6">
      <alignment vertical="top"/>
    </xf>
    <xf numFmtId="0" fontId="6" fillId="0" borderId="0">
      <alignment horizontal="left"/>
    </xf>
    <xf numFmtId="0" fontId="6" fillId="5" borderId="7"/>
    <xf numFmtId="0" fontId="6" fillId="0" borderId="5">
      <alignment horizontal="right" shrinkToFit="1"/>
    </xf>
    <xf numFmtId="0" fontId="6" fillId="0" borderId="4">
      <alignment horizontal="center" vertical="center" wrapText="1"/>
    </xf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11" applyNumberFormat="0" applyAlignment="0" applyProtection="0"/>
    <xf numFmtId="0" fontId="18" fillId="10" borderId="12" applyNumberFormat="0" applyAlignment="0" applyProtection="0"/>
    <xf numFmtId="0" fontId="19" fillId="10" borderId="11" applyNumberFormat="0" applyAlignment="0" applyProtection="0"/>
    <xf numFmtId="0" fontId="20" fillId="0" borderId="13" applyNumberFormat="0" applyFill="0" applyAlignment="0" applyProtection="0"/>
    <xf numFmtId="0" fontId="21" fillId="11" borderId="14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5" fillId="35" borderId="0" applyNumberFormat="0" applyBorder="0" applyAlignment="0" applyProtection="0"/>
    <xf numFmtId="0" fontId="26" fillId="36" borderId="0"/>
    <xf numFmtId="4" fontId="33" fillId="0" borderId="4">
      <alignment horizontal="right" vertical="top" shrinkToFit="1"/>
    </xf>
    <xf numFmtId="0" fontId="35" fillId="0" borderId="0"/>
    <xf numFmtId="0" fontId="36" fillId="39" borderId="4">
      <alignment vertical="top" wrapText="1"/>
    </xf>
    <xf numFmtId="0" fontId="37" fillId="39" borderId="4">
      <alignment vertical="top" wrapText="1"/>
    </xf>
    <xf numFmtId="0" fontId="33" fillId="0" borderId="0">
      <alignment horizontal="left" wrapText="1"/>
    </xf>
    <xf numFmtId="0" fontId="33" fillId="0" borderId="0"/>
    <xf numFmtId="49" fontId="38" fillId="0" borderId="0">
      <alignment shrinkToFit="1"/>
    </xf>
    <xf numFmtId="0" fontId="39" fillId="0" borderId="0">
      <alignment horizontal="center" vertical="center" wrapText="1"/>
    </xf>
    <xf numFmtId="0" fontId="39" fillId="0" borderId="0"/>
    <xf numFmtId="0" fontId="33" fillId="0" borderId="0">
      <alignment horizontal="left"/>
    </xf>
    <xf numFmtId="0" fontId="33" fillId="0" borderId="5"/>
    <xf numFmtId="0" fontId="33" fillId="0" borderId="5">
      <alignment horizontal="right" shrinkToFit="1"/>
    </xf>
    <xf numFmtId="0" fontId="33" fillId="0" borderId="4">
      <alignment horizontal="center" vertical="center" wrapText="1"/>
    </xf>
    <xf numFmtId="0" fontId="33" fillId="0" borderId="6"/>
    <xf numFmtId="0" fontId="33" fillId="39" borderId="4">
      <alignment vertical="top" wrapText="1"/>
    </xf>
    <xf numFmtId="4" fontId="33" fillId="39" borderId="4">
      <alignment horizontal="right" vertical="top" shrinkToFit="1"/>
    </xf>
    <xf numFmtId="0" fontId="33" fillId="0" borderId="6">
      <alignment vertical="top"/>
    </xf>
    <xf numFmtId="0" fontId="33" fillId="0" borderId="0">
      <alignment vertical="top"/>
    </xf>
    <xf numFmtId="0" fontId="33" fillId="0" borderId="4">
      <alignment vertical="top" wrapText="1"/>
    </xf>
    <xf numFmtId="0" fontId="33" fillId="0" borderId="0">
      <alignment wrapText="1"/>
    </xf>
    <xf numFmtId="0" fontId="40" fillId="0" borderId="0"/>
    <xf numFmtId="0" fontId="40" fillId="0" borderId="0"/>
    <xf numFmtId="0" fontId="33" fillId="0" borderId="0"/>
    <xf numFmtId="0" fontId="33" fillId="0" borderId="0"/>
    <xf numFmtId="0" fontId="40" fillId="0" borderId="0"/>
    <xf numFmtId="0" fontId="33" fillId="40" borderId="0"/>
    <xf numFmtId="0" fontId="33" fillId="40" borderId="7"/>
    <xf numFmtId="0" fontId="33" fillId="40" borderId="5"/>
    <xf numFmtId="0" fontId="40" fillId="0" borderId="0"/>
    <xf numFmtId="0" fontId="6" fillId="39" borderId="4">
      <alignment vertical="top" wrapText="1"/>
    </xf>
    <xf numFmtId="4" fontId="6" fillId="39" borderId="4">
      <alignment horizontal="right" vertical="top" shrinkToFit="1"/>
    </xf>
    <xf numFmtId="0" fontId="6" fillId="0" borderId="0"/>
    <xf numFmtId="0" fontId="6" fillId="0" borderId="0"/>
    <xf numFmtId="0" fontId="6" fillId="40" borderId="0"/>
    <xf numFmtId="0" fontId="6" fillId="40" borderId="7"/>
    <xf numFmtId="0" fontId="6" fillId="40" borderId="5"/>
    <xf numFmtId="9" fontId="1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27" fillId="4" borderId="0" xfId="2" applyFont="1" applyFill="1"/>
    <xf numFmtId="0" fontId="27" fillId="4" borderId="0" xfId="2" applyFont="1" applyFill="1" applyAlignment="1">
      <alignment wrapText="1"/>
    </xf>
    <xf numFmtId="0" fontId="0" fillId="0" borderId="0" xfId="0" applyFont="1"/>
    <xf numFmtId="0" fontId="29" fillId="0" borderId="2" xfId="0" applyFont="1" applyBorder="1" applyAlignment="1">
      <alignment horizontal="center" vertical="center"/>
    </xf>
    <xf numFmtId="0" fontId="3" fillId="21" borderId="2" xfId="53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" fillId="21" borderId="3" xfId="53" applyFont="1" applyBorder="1" applyAlignment="1">
      <alignment horizontal="center" vertical="center"/>
    </xf>
    <xf numFmtId="0" fontId="29" fillId="0" borderId="2" xfId="0" applyFont="1" applyBorder="1"/>
    <xf numFmtId="0" fontId="3" fillId="21" borderId="2" xfId="53" applyFont="1" applyBorder="1"/>
    <xf numFmtId="0" fontId="30" fillId="0" borderId="0" xfId="0" applyFont="1"/>
    <xf numFmtId="0" fontId="29" fillId="0" borderId="0" xfId="0" applyFont="1" applyAlignment="1">
      <alignment wrapText="1"/>
    </xf>
    <xf numFmtId="0" fontId="0" fillId="4" borderId="0" xfId="0" applyFill="1"/>
    <xf numFmtId="0" fontId="26" fillId="4" borderId="0" xfId="68" applyFill="1"/>
    <xf numFmtId="0" fontId="27" fillId="4" borderId="0" xfId="2" applyFont="1" applyFill="1" applyAlignment="1">
      <alignment horizontal="right"/>
    </xf>
    <xf numFmtId="0" fontId="2" fillId="4" borderId="0" xfId="0" applyFont="1" applyFill="1" applyAlignment="1">
      <alignment wrapText="1"/>
    </xf>
    <xf numFmtId="0" fontId="28" fillId="38" borderId="2" xfId="52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2" xfId="0" applyFont="1" applyBorder="1"/>
    <xf numFmtId="0" fontId="24" fillId="0" borderId="0" xfId="0" applyFont="1"/>
    <xf numFmtId="0" fontId="31" fillId="0" borderId="3" xfId="0" applyFont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0" fillId="4" borderId="0" xfId="0" applyFill="1" applyBorder="1"/>
    <xf numFmtId="0" fontId="2" fillId="0" borderId="16" xfId="0" applyFont="1" applyFill="1" applyBorder="1" applyAlignment="1">
      <alignment horizontal="center" vertical="center" wrapText="1"/>
    </xf>
    <xf numFmtId="167" fontId="31" fillId="21" borderId="2" xfId="53" applyNumberFormat="1" applyFont="1" applyBorder="1" applyAlignment="1">
      <alignment horizontal="right" vertical="center" wrapText="1"/>
    </xf>
    <xf numFmtId="167" fontId="29" fillId="4" borderId="2" xfId="28" applyNumberFormat="1" applyFont="1" applyFill="1" applyBorder="1" applyAlignment="1">
      <alignment horizontal="right" vertical="center" wrapText="1"/>
    </xf>
    <xf numFmtId="167" fontId="29" fillId="37" borderId="2" xfId="0" applyNumberFormat="1" applyFont="1" applyFill="1" applyBorder="1" applyAlignment="1">
      <alignment wrapText="1"/>
    </xf>
    <xf numFmtId="167" fontId="31" fillId="38" borderId="2" xfId="52" applyNumberFormat="1" applyFont="1" applyFill="1" applyBorder="1" applyAlignment="1">
      <alignment horizontal="right" vertical="center" wrapText="1"/>
    </xf>
    <xf numFmtId="167" fontId="29" fillId="4" borderId="2" xfId="0" applyNumberFormat="1" applyFont="1" applyFill="1" applyBorder="1" applyAlignment="1">
      <alignment wrapText="1"/>
    </xf>
    <xf numFmtId="0" fontId="10" fillId="0" borderId="17" xfId="0" applyFont="1" applyBorder="1" applyAlignment="1">
      <alignment vertical="center"/>
    </xf>
    <xf numFmtId="0" fontId="32" fillId="0" borderId="0" xfId="0" applyFont="1" applyAlignment="1">
      <alignment vertical="center"/>
    </xf>
    <xf numFmtId="166" fontId="31" fillId="21" borderId="2" xfId="53" applyNumberFormat="1" applyFont="1" applyBorder="1" applyAlignment="1">
      <alignment horizontal="right" vertical="center" wrapText="1"/>
    </xf>
    <xf numFmtId="166" fontId="31" fillId="21" borderId="2" xfId="53" applyNumberFormat="1" applyFont="1" applyBorder="1" applyAlignment="1">
      <alignment horizontal="right" wrapText="1"/>
    </xf>
    <xf numFmtId="166" fontId="29" fillId="4" borderId="2" xfId="28" applyNumberFormat="1" applyFont="1" applyFill="1" applyBorder="1" applyAlignment="1">
      <alignment horizontal="right" vertical="center" wrapText="1"/>
    </xf>
    <xf numFmtId="167" fontId="29" fillId="37" borderId="2" xfId="0" applyNumberFormat="1" applyFont="1" applyFill="1" applyBorder="1" applyAlignment="1">
      <alignment horizontal="right" vertical="center" wrapText="1"/>
    </xf>
    <xf numFmtId="166" fontId="29" fillId="4" borderId="2" xfId="28" applyNumberFormat="1" applyFont="1" applyFill="1" applyBorder="1" applyAlignment="1">
      <alignment horizontal="right" wrapText="1"/>
    </xf>
    <xf numFmtId="166" fontId="31" fillId="38" borderId="2" xfId="52" applyNumberFormat="1" applyFont="1" applyFill="1" applyBorder="1" applyAlignment="1">
      <alignment horizontal="right" vertical="center" wrapText="1"/>
    </xf>
    <xf numFmtId="167" fontId="31" fillId="38" borderId="3" xfId="52" applyNumberFormat="1" applyFont="1" applyFill="1" applyBorder="1" applyAlignment="1">
      <alignment horizontal="right" vertical="center" wrapText="1"/>
    </xf>
    <xf numFmtId="166" fontId="31" fillId="38" borderId="3" xfId="52" applyNumberFormat="1" applyFont="1" applyFill="1" applyBorder="1" applyAlignment="1">
      <alignment horizontal="right" vertical="center" wrapText="1"/>
    </xf>
    <xf numFmtId="0" fontId="29" fillId="0" borderId="2" xfId="0" applyFont="1" applyBorder="1" applyAlignment="1">
      <alignment horizontal="center" vertical="center" wrapText="1"/>
    </xf>
    <xf numFmtId="14" fontId="31" fillId="37" borderId="2" xfId="1" applyNumberFormat="1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/>
    </xf>
    <xf numFmtId="0" fontId="31" fillId="21" borderId="2" xfId="53" applyFont="1" applyBorder="1" applyAlignment="1">
      <alignment horizontal="center" vertical="center"/>
    </xf>
    <xf numFmtId="0" fontId="31" fillId="21" borderId="2" xfId="53" applyFont="1" applyBorder="1" applyAlignment="1">
      <alignment wrapText="1"/>
    </xf>
    <xf numFmtId="0" fontId="29" fillId="4" borderId="2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wrapText="1"/>
    </xf>
    <xf numFmtId="167" fontId="29" fillId="4" borderId="2" xfId="0" applyNumberFormat="1" applyFont="1" applyFill="1" applyBorder="1" applyAlignment="1">
      <alignment horizontal="right" vertical="center" wrapText="1"/>
    </xf>
    <xf numFmtId="0" fontId="31" fillId="38" borderId="2" xfId="52" applyFont="1" applyFill="1" applyBorder="1" applyAlignment="1">
      <alignment horizontal="right" vertical="center"/>
    </xf>
    <xf numFmtId="0" fontId="31" fillId="38" borderId="2" xfId="52" applyFont="1" applyFill="1" applyBorder="1" applyAlignment="1">
      <alignment horizontal="left" vertical="center" wrapText="1"/>
    </xf>
    <xf numFmtId="168" fontId="0" fillId="4" borderId="0" xfId="0" applyNumberFormat="1" applyFill="1"/>
    <xf numFmtId="0" fontId="10" fillId="4" borderId="17" xfId="0" applyFont="1" applyFill="1" applyBorder="1" applyAlignment="1">
      <alignment vertical="center"/>
    </xf>
    <xf numFmtId="14" fontId="31" fillId="4" borderId="2" xfId="1" applyNumberFormat="1" applyFont="1" applyFill="1" applyBorder="1" applyAlignment="1">
      <alignment horizontal="center" vertical="center" wrapText="1"/>
    </xf>
    <xf numFmtId="167" fontId="31" fillId="4" borderId="2" xfId="53" applyNumberFormat="1" applyFont="1" applyFill="1" applyBorder="1" applyAlignment="1">
      <alignment horizontal="right" vertical="center" wrapText="1"/>
    </xf>
    <xf numFmtId="0" fontId="3" fillId="4" borderId="0" xfId="0" applyFont="1" applyFill="1" applyAlignment="1">
      <alignment wrapText="1"/>
    </xf>
    <xf numFmtId="0" fontId="29" fillId="4" borderId="2" xfId="0" applyFont="1" applyFill="1" applyBorder="1" applyAlignment="1">
      <alignment horizontal="center" vertical="center" wrapText="1"/>
    </xf>
    <xf numFmtId="167" fontId="31" fillId="4" borderId="2" xfId="53" applyNumberFormat="1" applyFont="1" applyFill="1" applyBorder="1" applyAlignment="1">
      <alignment horizontal="right" wrapText="1"/>
    </xf>
    <xf numFmtId="167" fontId="29" fillId="4" borderId="2" xfId="0" applyNumberFormat="1" applyFont="1" applyFill="1" applyBorder="1"/>
    <xf numFmtId="167" fontId="31" fillId="4" borderId="2" xfId="53" applyNumberFormat="1" applyFont="1" applyFill="1" applyBorder="1" applyAlignment="1">
      <alignment wrapText="1"/>
    </xf>
    <xf numFmtId="167" fontId="31" fillId="4" borderId="3" xfId="53" applyNumberFormat="1" applyFont="1" applyFill="1" applyBorder="1" applyAlignment="1">
      <alignment horizontal="right" wrapText="1"/>
    </xf>
    <xf numFmtId="167" fontId="29" fillId="4" borderId="3" xfId="0" applyNumberFormat="1" applyFont="1" applyFill="1" applyBorder="1" applyAlignment="1">
      <alignment horizontal="right" vertical="center" wrapText="1"/>
    </xf>
    <xf numFmtId="1" fontId="41" fillId="0" borderId="2" xfId="0" applyNumberFormat="1" applyFont="1" applyBorder="1" applyAlignment="1">
      <alignment horizontal="center" vertical="center"/>
    </xf>
    <xf numFmtId="1" fontId="41" fillId="0" borderId="0" xfId="0" applyNumberFormat="1" applyFont="1" applyAlignment="1">
      <alignment wrapText="1"/>
    </xf>
    <xf numFmtId="1" fontId="42" fillId="0" borderId="0" xfId="0" applyNumberFormat="1" applyFont="1"/>
    <xf numFmtId="167" fontId="29" fillId="37" borderId="2" xfId="0" applyNumberFormat="1" applyFont="1" applyFill="1" applyBorder="1"/>
    <xf numFmtId="167" fontId="29" fillId="4" borderId="2" xfId="0" applyNumberFormat="1" applyFont="1" applyFill="1" applyBorder="1" applyAlignment="1">
      <alignment horizontal="right" vertical="center" wrapText="1"/>
    </xf>
    <xf numFmtId="167" fontId="43" fillId="4" borderId="2" xfId="53" applyNumberFormat="1" applyFont="1" applyFill="1" applyBorder="1" applyAlignment="1">
      <alignment horizontal="right" vertical="center" wrapText="1"/>
    </xf>
    <xf numFmtId="0" fontId="29" fillId="0" borderId="2" xfId="0" applyFont="1" applyBorder="1" applyAlignment="1">
      <alignment horizontal="center" vertical="center"/>
    </xf>
    <xf numFmtId="0" fontId="31" fillId="21" borderId="2" xfId="53" applyFont="1" applyBorder="1" applyAlignment="1">
      <alignment horizontal="center"/>
    </xf>
    <xf numFmtId="167" fontId="31" fillId="21" borderId="2" xfId="53" applyNumberFormat="1" applyFont="1" applyBorder="1" applyAlignment="1">
      <alignment horizontal="right" wrapText="1"/>
    </xf>
    <xf numFmtId="167" fontId="31" fillId="21" borderId="3" xfId="53" applyNumberFormat="1" applyFont="1" applyBorder="1" applyAlignment="1">
      <alignment horizontal="right" wrapText="1"/>
    </xf>
    <xf numFmtId="167" fontId="29" fillId="4" borderId="2" xfId="0" applyNumberFormat="1" applyFont="1" applyFill="1" applyBorder="1" applyAlignment="1">
      <alignment horizontal="right" wrapText="1"/>
    </xf>
    <xf numFmtId="0" fontId="0" fillId="4" borderId="0" xfId="0" applyFill="1" applyAlignment="1"/>
    <xf numFmtId="0" fontId="10" fillId="0" borderId="0" xfId="0" applyFont="1" applyAlignment="1">
      <alignment vertical="center"/>
    </xf>
    <xf numFmtId="14" fontId="43" fillId="4" borderId="2" xfId="1" applyNumberFormat="1" applyFont="1" applyFill="1" applyBorder="1" applyAlignment="1">
      <alignment horizontal="center" vertical="center" wrapText="1"/>
    </xf>
    <xf numFmtId="14" fontId="43" fillId="37" borderId="2" xfId="1" applyNumberFormat="1" applyFont="1" applyFill="1" applyBorder="1" applyAlignment="1">
      <alignment horizontal="center" vertical="center" wrapText="1"/>
    </xf>
    <xf numFmtId="1" fontId="45" fillId="0" borderId="2" xfId="0" applyNumberFormat="1" applyFont="1" applyBorder="1" applyAlignment="1">
      <alignment horizontal="center" vertical="center" wrapText="1"/>
    </xf>
    <xf numFmtId="1" fontId="45" fillId="4" borderId="2" xfId="0" applyNumberFormat="1" applyFont="1" applyFill="1" applyBorder="1" applyAlignment="1">
      <alignment horizontal="center" vertical="center" wrapText="1"/>
    </xf>
    <xf numFmtId="0" fontId="43" fillId="21" borderId="2" xfId="53" applyFont="1" applyBorder="1" applyAlignment="1">
      <alignment wrapText="1"/>
    </xf>
    <xf numFmtId="167" fontId="43" fillId="21" borderId="2" xfId="53" applyNumberFormat="1" applyFont="1" applyBorder="1" applyAlignment="1">
      <alignment horizontal="right" vertical="center" wrapText="1"/>
    </xf>
    <xf numFmtId="166" fontId="43" fillId="21" borderId="2" xfId="53" applyNumberFormat="1" applyFont="1" applyBorder="1" applyAlignment="1">
      <alignment horizontal="right" vertical="center" wrapText="1"/>
    </xf>
    <xf numFmtId="0" fontId="44" fillId="0" borderId="2" xfId="0" applyFont="1" applyBorder="1" applyAlignment="1">
      <alignment wrapText="1"/>
    </xf>
    <xf numFmtId="167" fontId="44" fillId="4" borderId="2" xfId="28" applyNumberFormat="1" applyFont="1" applyFill="1" applyBorder="1" applyAlignment="1">
      <alignment horizontal="right" vertical="center" wrapText="1"/>
    </xf>
    <xf numFmtId="167" fontId="44" fillId="37" borderId="2" xfId="0" applyNumberFormat="1" applyFont="1" applyFill="1" applyBorder="1" applyAlignment="1">
      <alignment wrapText="1"/>
    </xf>
    <xf numFmtId="166" fontId="44" fillId="0" borderId="2" xfId="28" applyNumberFormat="1" applyFont="1" applyBorder="1" applyAlignment="1">
      <alignment horizontal="right" vertical="center" wrapText="1"/>
    </xf>
    <xf numFmtId="167" fontId="44" fillId="4" borderId="2" xfId="0" applyNumberFormat="1" applyFont="1" applyFill="1" applyBorder="1" applyAlignment="1">
      <alignment wrapText="1"/>
    </xf>
    <xf numFmtId="165" fontId="44" fillId="0" borderId="2" xfId="28" applyNumberFormat="1" applyFont="1" applyBorder="1" applyAlignment="1">
      <alignment horizontal="right" vertical="center" wrapText="1"/>
    </xf>
    <xf numFmtId="166" fontId="46" fillId="0" borderId="2" xfId="28" applyNumberFormat="1" applyFont="1" applyBorder="1" applyAlignment="1">
      <alignment horizontal="right" vertical="center" wrapText="1"/>
    </xf>
    <xf numFmtId="0" fontId="46" fillId="0" borderId="2" xfId="0" applyFont="1" applyBorder="1" applyAlignment="1">
      <alignment wrapText="1"/>
    </xf>
    <xf numFmtId="167" fontId="43" fillId="4" borderId="2" xfId="28" applyNumberFormat="1" applyFont="1" applyFill="1" applyBorder="1" applyAlignment="1">
      <alignment horizontal="right" vertical="center" wrapText="1"/>
    </xf>
    <xf numFmtId="167" fontId="44" fillId="37" borderId="2" xfId="28" applyNumberFormat="1" applyFont="1" applyFill="1" applyBorder="1" applyAlignment="1">
      <alignment horizontal="right" vertical="center" wrapText="1"/>
    </xf>
    <xf numFmtId="165" fontId="43" fillId="0" borderId="2" xfId="28" applyNumberFormat="1" applyFont="1" applyBorder="1" applyAlignment="1">
      <alignment horizontal="right" vertical="center" wrapText="1"/>
    </xf>
    <xf numFmtId="0" fontId="43" fillId="38" borderId="2" xfId="52" applyFont="1" applyFill="1" applyBorder="1" applyAlignment="1">
      <alignment wrapText="1"/>
    </xf>
    <xf numFmtId="167" fontId="43" fillId="38" borderId="2" xfId="52" applyNumberFormat="1" applyFont="1" applyFill="1" applyBorder="1" applyAlignment="1">
      <alignment horizontal="right" vertical="center" wrapText="1"/>
    </xf>
    <xf numFmtId="166" fontId="43" fillId="38" borderId="2" xfId="105" applyNumberFormat="1" applyFont="1" applyFill="1" applyBorder="1" applyAlignment="1">
      <alignment horizontal="right" vertical="center" wrapText="1"/>
    </xf>
    <xf numFmtId="166" fontId="43" fillId="38" borderId="2" xfId="52" applyNumberFormat="1" applyFont="1" applyFill="1" applyBorder="1" applyAlignment="1">
      <alignment horizontal="right" vertical="center" wrapText="1"/>
    </xf>
    <xf numFmtId="0" fontId="47" fillId="0" borderId="0" xfId="0" applyFont="1" applyBorder="1" applyAlignment="1">
      <alignment horizontal="left" vertical="center" wrapText="1"/>
    </xf>
    <xf numFmtId="0" fontId="48" fillId="4" borderId="0" xfId="0" applyFont="1" applyFill="1"/>
    <xf numFmtId="0" fontId="48" fillId="0" borderId="0" xfId="0" applyFont="1"/>
    <xf numFmtId="167" fontId="47" fillId="4" borderId="0" xfId="0" applyNumberFormat="1" applyFont="1" applyFill="1"/>
    <xf numFmtId="167" fontId="47" fillId="0" borderId="0" xfId="0" applyNumberFormat="1" applyFont="1"/>
    <xf numFmtId="0" fontId="44" fillId="0" borderId="0" xfId="0" applyFont="1"/>
    <xf numFmtId="0" fontId="47" fillId="4" borderId="0" xfId="0" applyFont="1" applyFill="1" applyBorder="1" applyAlignment="1">
      <alignment vertical="center" wrapText="1"/>
    </xf>
    <xf numFmtId="4" fontId="47" fillId="4" borderId="0" xfId="0" applyNumberFormat="1" applyFont="1" applyFill="1" applyBorder="1" applyAlignment="1">
      <alignment horizontal="right" vertical="center"/>
    </xf>
    <xf numFmtId="167" fontId="47" fillId="4" borderId="0" xfId="0" applyNumberFormat="1" applyFont="1" applyFill="1" applyBorder="1"/>
    <xf numFmtId="0" fontId="44" fillId="4" borderId="0" xfId="0" applyFont="1" applyFill="1" applyBorder="1"/>
    <xf numFmtId="4" fontId="47" fillId="0" borderId="0" xfId="0" applyNumberFormat="1" applyFont="1" applyBorder="1" applyAlignment="1">
      <alignment horizontal="right"/>
    </xf>
    <xf numFmtId="0" fontId="48" fillId="0" borderId="0" xfId="0" applyFont="1" applyBorder="1"/>
    <xf numFmtId="167" fontId="47" fillId="0" borderId="0" xfId="0" applyNumberFormat="1" applyFont="1" applyBorder="1"/>
    <xf numFmtId="0" fontId="44" fillId="0" borderId="0" xfId="0" applyFont="1" applyBorder="1"/>
    <xf numFmtId="0" fontId="48" fillId="0" borderId="0" xfId="0" applyFont="1" applyAlignment="1">
      <alignment horizontal="left" indent="7"/>
    </xf>
    <xf numFmtId="0" fontId="48" fillId="4" borderId="0" xfId="0" applyFont="1" applyFill="1" applyAlignment="1">
      <alignment horizontal="left" indent="7"/>
    </xf>
    <xf numFmtId="0" fontId="0" fillId="0" borderId="0" xfId="0" applyFill="1"/>
    <xf numFmtId="0" fontId="2" fillId="0" borderId="0" xfId="0" applyFont="1" applyFill="1" applyAlignment="1">
      <alignment wrapText="1"/>
    </xf>
    <xf numFmtId="168" fontId="3" fillId="0" borderId="0" xfId="0" applyNumberFormat="1" applyFont="1" applyFill="1" applyAlignment="1">
      <alignment wrapText="1"/>
    </xf>
    <xf numFmtId="168" fontId="34" fillId="0" borderId="0" xfId="0" applyNumberFormat="1" applyFont="1" applyFill="1" applyAlignment="1">
      <alignment wrapText="1"/>
    </xf>
    <xf numFmtId="4" fontId="0" fillId="0" borderId="0" xfId="0" applyNumberFormat="1" applyFill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wrapText="1"/>
    </xf>
    <xf numFmtId="4" fontId="2" fillId="0" borderId="0" xfId="0" applyNumberFormat="1" applyFont="1" applyFill="1" applyAlignment="1">
      <alignment wrapText="1"/>
    </xf>
    <xf numFmtId="0" fontId="2" fillId="0" borderId="0" xfId="0" applyFont="1" applyFill="1" applyAlignment="1">
      <alignment vertical="center" wrapText="1"/>
    </xf>
    <xf numFmtId="168" fontId="2" fillId="0" borderId="0" xfId="0" applyNumberFormat="1" applyFont="1" applyFill="1" applyAlignment="1"/>
    <xf numFmtId="4" fontId="29" fillId="37" borderId="2" xfId="0" applyNumberFormat="1" applyFont="1" applyFill="1" applyBorder="1" applyAlignment="1">
      <alignment wrapText="1"/>
    </xf>
    <xf numFmtId="4" fontId="29" fillId="4" borderId="2" xfId="0" applyNumberFormat="1" applyFont="1" applyFill="1" applyBorder="1" applyAlignment="1">
      <alignment horizontal="right" vertical="center" wrapText="1"/>
    </xf>
    <xf numFmtId="169" fontId="44" fillId="37" borderId="2" xfId="0" applyNumberFormat="1" applyFont="1" applyFill="1" applyBorder="1" applyAlignment="1">
      <alignment wrapText="1"/>
    </xf>
    <xf numFmtId="169" fontId="29" fillId="4" borderId="2" xfId="0" applyNumberFormat="1" applyFont="1" applyFill="1" applyBorder="1" applyAlignment="1">
      <alignment horizontal="right" vertical="center" wrapText="1"/>
    </xf>
    <xf numFmtId="170" fontId="29" fillId="4" borderId="2" xfId="0" applyNumberFormat="1" applyFont="1" applyFill="1" applyBorder="1" applyAlignment="1">
      <alignment horizontal="right" vertical="center" wrapText="1"/>
    </xf>
    <xf numFmtId="169" fontId="29" fillId="37" borderId="2" xfId="0" applyNumberFormat="1" applyFont="1" applyFill="1" applyBorder="1" applyAlignment="1">
      <alignment wrapText="1"/>
    </xf>
    <xf numFmtId="168" fontId="29" fillId="4" borderId="2" xfId="0" applyNumberFormat="1" applyFont="1" applyFill="1" applyBorder="1" applyAlignment="1">
      <alignment horizontal="right" vertical="center" wrapText="1"/>
    </xf>
    <xf numFmtId="169" fontId="29" fillId="37" borderId="2" xfId="0" applyNumberFormat="1" applyFont="1" applyFill="1" applyBorder="1" applyAlignment="1">
      <alignment horizontal="right" vertical="center" wrapText="1"/>
    </xf>
    <xf numFmtId="168" fontId="29" fillId="37" borderId="2" xfId="0" applyNumberFormat="1" applyFont="1" applyFill="1" applyBorder="1" applyAlignment="1">
      <alignment horizontal="right" vertical="center" wrapText="1"/>
    </xf>
    <xf numFmtId="170" fontId="29" fillId="37" borderId="2" xfId="0" applyNumberFormat="1" applyFont="1" applyFill="1" applyBorder="1" applyAlignment="1">
      <alignment wrapText="1"/>
    </xf>
    <xf numFmtId="168" fontId="29" fillId="37" borderId="2" xfId="0" applyNumberFormat="1" applyFont="1" applyFill="1" applyBorder="1" applyAlignment="1">
      <alignment wrapText="1"/>
    </xf>
    <xf numFmtId="4" fontId="44" fillId="4" borderId="2" xfId="0" applyNumberFormat="1" applyFont="1" applyFill="1" applyBorder="1" applyAlignment="1">
      <alignment wrapText="1"/>
    </xf>
    <xf numFmtId="170" fontId="44" fillId="4" borderId="2" xfId="0" applyNumberFormat="1" applyFont="1" applyFill="1" applyBorder="1" applyAlignment="1">
      <alignment wrapText="1"/>
    </xf>
    <xf numFmtId="4" fontId="44" fillId="37" borderId="2" xfId="0" applyNumberFormat="1" applyFont="1" applyFill="1" applyBorder="1" applyAlignment="1">
      <alignment wrapText="1"/>
    </xf>
    <xf numFmtId="0" fontId="29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/>
    </xf>
    <xf numFmtId="0" fontId="10" fillId="0" borderId="17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167" fontId="29" fillId="0" borderId="16" xfId="0" applyNumberFormat="1" applyFont="1" applyBorder="1" applyAlignment="1">
      <alignment horizontal="center"/>
    </xf>
    <xf numFmtId="0" fontId="44" fillId="0" borderId="2" xfId="0" applyFont="1" applyBorder="1" applyAlignment="1">
      <alignment horizontal="center" vertical="center" wrapText="1"/>
    </xf>
    <xf numFmtId="167" fontId="43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43" fillId="0" borderId="2" xfId="0" applyFont="1" applyBorder="1" applyAlignment="1">
      <alignment horizontal="center" vertical="center" wrapText="1"/>
    </xf>
    <xf numFmtId="0" fontId="47" fillId="0" borderId="17" xfId="0" applyFont="1" applyBorder="1" applyAlignment="1">
      <alignment horizontal="left" vertical="center" wrapText="1"/>
    </xf>
    <xf numFmtId="0" fontId="47" fillId="4" borderId="0" xfId="0" applyFont="1" applyFill="1" applyAlignment="1">
      <alignment horizontal="left" vertical="center" wrapText="1"/>
    </xf>
  </cellXfs>
  <cellStyles count="106">
    <cellStyle name="20% — акцент1" xfId="45" builtinId="30" customBuiltin="1"/>
    <cellStyle name="20% — акцент2" xfId="49" builtinId="34" customBuiltin="1"/>
    <cellStyle name="20% — акцент3" xfId="53" builtinId="38" customBuiltin="1"/>
    <cellStyle name="20% — акцент4" xfId="57" builtinId="42" customBuiltin="1"/>
    <cellStyle name="20% — акцент5" xfId="61" builtinId="46" customBuiltin="1"/>
    <cellStyle name="20% — акцент6" xfId="65" builtinId="50" customBuiltin="1"/>
    <cellStyle name="40% — акцент1" xfId="46" builtinId="31" customBuiltin="1"/>
    <cellStyle name="40% — акцент2" xfId="50" builtinId="35" customBuiltin="1"/>
    <cellStyle name="40% — акцент3" xfId="54" builtinId="39" customBuiltin="1"/>
    <cellStyle name="40% — акцент4" xfId="58" builtinId="43" customBuiltin="1"/>
    <cellStyle name="40% — акцент5" xfId="62" builtinId="47" customBuiltin="1"/>
    <cellStyle name="40% — акцент6" xfId="66" builtinId="51" customBuiltin="1"/>
    <cellStyle name="60% — акцент1" xfId="47" builtinId="32" customBuiltin="1"/>
    <cellStyle name="60% — акцент2" xfId="51" builtinId="36" customBuiltin="1"/>
    <cellStyle name="60% — акцент3" xfId="55" builtinId="40" customBuiltin="1"/>
    <cellStyle name="60% — акцент4" xfId="59" builtinId="44" customBuiltin="1"/>
    <cellStyle name="60% — акцент5" xfId="63" builtinId="48" customBuiltin="1"/>
    <cellStyle name="60% — акцент6" xfId="67" builtinId="52" customBuiltin="1"/>
    <cellStyle name="br" xfId="4"/>
    <cellStyle name="br 2" xfId="89"/>
    <cellStyle name="col" xfId="17"/>
    <cellStyle name="col 2" xfId="90"/>
    <cellStyle name="st25" xfId="71"/>
    <cellStyle name="st26" xfId="72"/>
    <cellStyle name="style0" xfId="10"/>
    <cellStyle name="style0 2" xfId="91"/>
    <cellStyle name="style0 3" xfId="100"/>
    <cellStyle name="td" xfId="22"/>
    <cellStyle name="td 2" xfId="92"/>
    <cellStyle name="td 3" xfId="101"/>
    <cellStyle name="tr" xfId="5"/>
    <cellStyle name="tr 2" xfId="93"/>
    <cellStyle name="xl21" xfId="20"/>
    <cellStyle name="xl21 2" xfId="94"/>
    <cellStyle name="xl21 3" xfId="102"/>
    <cellStyle name="xl22" xfId="16"/>
    <cellStyle name="xl22 2" xfId="73"/>
    <cellStyle name="xl23" xfId="15"/>
    <cellStyle name="xl23 2" xfId="74"/>
    <cellStyle name="xl24" xfId="19"/>
    <cellStyle name="xl24 2" xfId="75"/>
    <cellStyle name="xl25" xfId="6"/>
    <cellStyle name="xl25 2" xfId="76"/>
    <cellStyle name="xl26" xfId="13"/>
    <cellStyle name="xl26 2" xfId="77"/>
    <cellStyle name="xl27" xfId="24"/>
    <cellStyle name="xl27 2" xfId="78"/>
    <cellStyle name="xl28" xfId="9"/>
    <cellStyle name="xl28 2" xfId="79"/>
    <cellStyle name="xl29" xfId="26"/>
    <cellStyle name="xl29 2" xfId="80"/>
    <cellStyle name="xl30" xfId="27"/>
    <cellStyle name="xl30 2" xfId="81"/>
    <cellStyle name="xl31" xfId="8"/>
    <cellStyle name="xl31 2" xfId="82"/>
    <cellStyle name="xl32" xfId="25"/>
    <cellStyle name="xl32 2" xfId="95"/>
    <cellStyle name="xl32 3" xfId="103"/>
    <cellStyle name="xl33" xfId="7"/>
    <cellStyle name="xl33 2" xfId="96"/>
    <cellStyle name="xl33 3" xfId="104"/>
    <cellStyle name="xl34" xfId="12"/>
    <cellStyle name="xl34 2" xfId="83"/>
    <cellStyle name="xl34 3" xfId="98"/>
    <cellStyle name="xl35" xfId="14"/>
    <cellStyle name="xl35 2" xfId="84"/>
    <cellStyle name="xl35 3" xfId="99"/>
    <cellStyle name="xl36" xfId="23"/>
    <cellStyle name="xl36 2" xfId="85"/>
    <cellStyle name="xl37" xfId="11"/>
    <cellStyle name="xl37 2" xfId="86"/>
    <cellStyle name="xl38" xfId="3"/>
    <cellStyle name="xl38 2" xfId="87"/>
    <cellStyle name="xl39" xfId="21"/>
    <cellStyle name="xl39 2" xfId="69"/>
    <cellStyle name="xl40" xfId="18"/>
    <cellStyle name="xl40 2" xfId="88"/>
    <cellStyle name="Акцент1" xfId="44" builtinId="29" customBuiltin="1"/>
    <cellStyle name="Акцент2" xfId="48" builtinId="33" customBuiltin="1"/>
    <cellStyle name="Акцент3" xfId="52" builtinId="37" customBuiltin="1"/>
    <cellStyle name="Акцент4" xfId="56" builtinId="41" customBuiltin="1"/>
    <cellStyle name="Акцент5" xfId="60" builtinId="45" customBuiltin="1"/>
    <cellStyle name="Акцент6" xfId="64" builtinId="49" customBuiltin="1"/>
    <cellStyle name="Ввод " xfId="36" builtinId="20" customBuiltin="1"/>
    <cellStyle name="Вывод" xfId="37" builtinId="21" customBuiltin="1"/>
    <cellStyle name="Вычисление" xfId="38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43" builtinId="25" customBuiltin="1"/>
    <cellStyle name="Контрольная ячейка" xfId="40" builtinId="23" customBuiltin="1"/>
    <cellStyle name="Название" xfId="29" builtinId="15" customBuiltin="1"/>
    <cellStyle name="Нейтральный" xfId="2" builtinId="28" customBuiltin="1"/>
    <cellStyle name="Обычный" xfId="0" builtinId="0"/>
    <cellStyle name="Обычный 2" xfId="68"/>
    <cellStyle name="Обычный 3" xfId="70"/>
    <cellStyle name="Обычный 4" xfId="97"/>
    <cellStyle name="Плохой" xfId="35" builtinId="27" customBuiltin="1"/>
    <cellStyle name="Пояснение" xfId="42" builtinId="53" customBuiltin="1"/>
    <cellStyle name="Примечание" xfId="1" builtinId="10" customBuiltin="1"/>
    <cellStyle name="Процентный" xfId="105" builtinId="5"/>
    <cellStyle name="Связанная ячейка" xfId="39" builtinId="24" customBuiltin="1"/>
    <cellStyle name="Текст предупреждения" xfId="41" builtinId="11" customBuiltin="1"/>
    <cellStyle name="Финансовый" xfId="28" builtinId="3"/>
    <cellStyle name="Хороший" xfId="3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300"/>
  <sheetViews>
    <sheetView tabSelected="1" zoomScale="120" zoomScaleNormal="120" zoomScaleSheetLayoutView="100" workbookViewId="0">
      <pane xSplit="3" ySplit="5" topLeftCell="J24" activePane="bottomRight" state="frozen"/>
      <selection pane="topRight" activeCell="D1" sqref="D1"/>
      <selection pane="bottomLeft" activeCell="A6" sqref="A6"/>
      <selection pane="bottomRight" activeCell="C23" sqref="C23"/>
    </sheetView>
  </sheetViews>
  <sheetFormatPr defaultRowHeight="15" outlineLevelRow="1" x14ac:dyDescent="0.25"/>
  <cols>
    <col min="1" max="1" width="4.140625" hidden="1" customWidth="1"/>
    <col min="2" max="2" width="4.42578125" hidden="1" customWidth="1"/>
    <col min="3" max="3" width="26.42578125" style="1" customWidth="1"/>
    <col min="4" max="4" width="14" style="57" customWidth="1"/>
    <col min="5" max="5" width="14.7109375" style="2" customWidth="1"/>
    <col min="6" max="6" width="12.5703125" style="1" customWidth="1"/>
    <col min="7" max="7" width="14.7109375" style="19" customWidth="1"/>
    <col min="8" max="8" width="14.7109375" style="1" customWidth="1"/>
    <col min="9" max="9" width="12.85546875" style="1" customWidth="1"/>
    <col min="10" max="10" width="14.5703125" style="19" customWidth="1"/>
    <col min="11" max="11" width="14.7109375" style="1" customWidth="1"/>
    <col min="12" max="12" width="12.85546875" style="1" customWidth="1"/>
    <col min="13" max="13" width="14.28515625" style="19" customWidth="1"/>
    <col min="14" max="14" width="14.7109375" style="1" customWidth="1"/>
    <col min="15" max="15" width="12.42578125" style="1" customWidth="1"/>
    <col min="16" max="16" width="14.28515625" style="19" customWidth="1"/>
    <col min="17" max="17" width="14.7109375" style="1" customWidth="1"/>
    <col min="18" max="18" width="12.7109375" style="1" customWidth="1"/>
    <col min="19" max="19" width="14.28515625" style="19" customWidth="1"/>
    <col min="20" max="20" width="14.7109375" style="1" customWidth="1"/>
    <col min="21" max="21" width="13.140625" style="1" customWidth="1"/>
    <col min="22" max="22" width="14.7109375" style="19" customWidth="1"/>
    <col min="23" max="23" width="14.7109375" style="1" customWidth="1"/>
    <col min="24" max="24" width="12.7109375" style="1" customWidth="1"/>
    <col min="25" max="25" width="14.7109375" style="19" customWidth="1"/>
    <col min="26" max="26" width="14.7109375" style="1" customWidth="1"/>
    <col min="27" max="27" width="12.85546875" style="1" customWidth="1"/>
    <col min="28" max="28" width="14.7109375" style="19" customWidth="1"/>
    <col min="29" max="29" width="14.7109375" style="1" customWidth="1"/>
    <col min="30" max="30" width="12.7109375" style="1" customWidth="1"/>
    <col min="31" max="31" width="14.7109375" style="19" customWidth="1"/>
    <col min="32" max="32" width="14.7109375" style="1" customWidth="1"/>
    <col min="33" max="33" width="12.5703125" customWidth="1"/>
    <col min="34" max="34" width="14.7109375" style="16" customWidth="1"/>
    <col min="35" max="35" width="14.7109375" style="1" customWidth="1"/>
    <col min="36" max="36" width="12.42578125" customWidth="1"/>
    <col min="37" max="37" width="14.7109375" style="16" customWidth="1"/>
    <col min="38" max="38" width="14.7109375" style="1" customWidth="1"/>
    <col min="39" max="39" width="12.7109375" customWidth="1"/>
    <col min="40" max="40" width="14.7109375" style="16" customWidth="1"/>
    <col min="41" max="41" width="14.7109375" style="1" customWidth="1"/>
    <col min="42" max="42" width="12.7109375" customWidth="1"/>
    <col min="43" max="43" width="14.7109375" style="16" customWidth="1"/>
    <col min="44" max="44" width="14.7109375" style="1" customWidth="1"/>
    <col min="45" max="45" width="12.7109375" customWidth="1"/>
    <col min="46" max="46" width="14.7109375" style="16" customWidth="1"/>
    <col min="47" max="47" width="14.7109375" customWidth="1"/>
    <col min="48" max="48" width="13" customWidth="1"/>
    <col min="49" max="49" width="12.85546875" bestFit="1" customWidth="1"/>
  </cols>
  <sheetData>
    <row r="1" spans="1:49" ht="51.75" customHeight="1" x14ac:dyDescent="0.25">
      <c r="B1" s="33"/>
      <c r="C1" s="33" t="s">
        <v>192</v>
      </c>
      <c r="D1" s="54"/>
      <c r="E1" s="33"/>
      <c r="F1" s="33"/>
      <c r="G1" s="54"/>
      <c r="H1" s="33"/>
      <c r="I1" s="33"/>
      <c r="J1" s="54"/>
      <c r="K1" s="33"/>
      <c r="L1" s="33"/>
      <c r="M1" s="54"/>
      <c r="N1" s="33"/>
      <c r="O1" s="33"/>
      <c r="P1" s="54"/>
      <c r="Q1" s="33"/>
      <c r="R1" s="33"/>
      <c r="S1" s="54"/>
      <c r="T1" s="33"/>
      <c r="U1" s="33"/>
      <c r="V1" s="54"/>
      <c r="W1" s="33"/>
      <c r="X1" s="33"/>
      <c r="Y1" s="54"/>
      <c r="Z1" s="33"/>
      <c r="AA1" s="33"/>
      <c r="AB1" s="54"/>
      <c r="AC1" s="33"/>
      <c r="AD1" s="33"/>
      <c r="AE1" s="54"/>
      <c r="AF1" s="33"/>
      <c r="AG1" s="33"/>
      <c r="AH1" s="54"/>
      <c r="AI1" s="33"/>
      <c r="AJ1" s="33"/>
      <c r="AK1" s="54"/>
      <c r="AL1" s="33"/>
      <c r="AM1" s="33"/>
      <c r="AN1" s="54"/>
      <c r="AO1" s="33"/>
      <c r="AP1" s="33"/>
      <c r="AQ1" s="54"/>
      <c r="AR1" s="33"/>
      <c r="AS1" s="33"/>
      <c r="AT1" s="54"/>
      <c r="AU1" s="33"/>
      <c r="AV1" s="33"/>
    </row>
    <row r="2" spans="1:49" ht="15" customHeight="1" x14ac:dyDescent="0.25">
      <c r="A2" s="142"/>
      <c r="B2" s="142"/>
      <c r="C2" s="139" t="s">
        <v>25</v>
      </c>
      <c r="D2" s="140" t="s">
        <v>26</v>
      </c>
      <c r="E2" s="140"/>
      <c r="F2" s="139" t="s">
        <v>133</v>
      </c>
      <c r="G2" s="140" t="s">
        <v>184</v>
      </c>
      <c r="H2" s="140"/>
      <c r="I2" s="139" t="s">
        <v>133</v>
      </c>
      <c r="J2" s="140" t="s">
        <v>189</v>
      </c>
      <c r="K2" s="140"/>
      <c r="L2" s="139" t="s">
        <v>133</v>
      </c>
      <c r="M2" s="140" t="s">
        <v>185</v>
      </c>
      <c r="N2" s="140"/>
      <c r="O2" s="139" t="s">
        <v>133</v>
      </c>
      <c r="P2" s="140" t="s">
        <v>172</v>
      </c>
      <c r="Q2" s="140"/>
      <c r="R2" s="139" t="s">
        <v>133</v>
      </c>
      <c r="S2" s="140" t="s">
        <v>19</v>
      </c>
      <c r="T2" s="140"/>
      <c r="U2" s="139" t="s">
        <v>133</v>
      </c>
      <c r="V2" s="140" t="s">
        <v>20</v>
      </c>
      <c r="W2" s="140"/>
      <c r="X2" s="139" t="s">
        <v>133</v>
      </c>
      <c r="Y2" s="140" t="s">
        <v>21</v>
      </c>
      <c r="Z2" s="140"/>
      <c r="AA2" s="139" t="s">
        <v>133</v>
      </c>
      <c r="AB2" s="140" t="s">
        <v>191</v>
      </c>
      <c r="AC2" s="140"/>
      <c r="AD2" s="139" t="s">
        <v>133</v>
      </c>
      <c r="AE2" s="140" t="s">
        <v>27</v>
      </c>
      <c r="AF2" s="140"/>
      <c r="AG2" s="141" t="s">
        <v>30</v>
      </c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</row>
    <row r="3" spans="1:49" ht="58.5" customHeight="1" x14ac:dyDescent="0.25">
      <c r="A3" s="142"/>
      <c r="B3" s="142"/>
      <c r="C3" s="139"/>
      <c r="D3" s="140"/>
      <c r="E3" s="140"/>
      <c r="F3" s="139"/>
      <c r="G3" s="140"/>
      <c r="H3" s="140"/>
      <c r="I3" s="139"/>
      <c r="J3" s="140"/>
      <c r="K3" s="140"/>
      <c r="L3" s="139"/>
      <c r="M3" s="140"/>
      <c r="N3" s="140"/>
      <c r="O3" s="139"/>
      <c r="P3" s="140"/>
      <c r="Q3" s="140"/>
      <c r="R3" s="139"/>
      <c r="S3" s="140"/>
      <c r="T3" s="140"/>
      <c r="U3" s="139"/>
      <c r="V3" s="140"/>
      <c r="W3" s="140"/>
      <c r="X3" s="139"/>
      <c r="Y3" s="140"/>
      <c r="Z3" s="140"/>
      <c r="AA3" s="139"/>
      <c r="AB3" s="140"/>
      <c r="AC3" s="140"/>
      <c r="AD3" s="139"/>
      <c r="AE3" s="140"/>
      <c r="AF3" s="140"/>
      <c r="AG3" s="139" t="s">
        <v>133</v>
      </c>
      <c r="AH3" s="140" t="s">
        <v>28</v>
      </c>
      <c r="AI3" s="140"/>
      <c r="AJ3" s="139" t="s">
        <v>133</v>
      </c>
      <c r="AK3" s="140" t="s">
        <v>29</v>
      </c>
      <c r="AL3" s="140"/>
      <c r="AM3" s="139" t="s">
        <v>133</v>
      </c>
      <c r="AN3" s="140" t="s">
        <v>22</v>
      </c>
      <c r="AO3" s="140"/>
      <c r="AP3" s="139" t="s">
        <v>133</v>
      </c>
      <c r="AQ3" s="140" t="s">
        <v>23</v>
      </c>
      <c r="AR3" s="140"/>
      <c r="AS3" s="139" t="s">
        <v>133</v>
      </c>
      <c r="AT3" s="140" t="s">
        <v>24</v>
      </c>
      <c r="AU3" s="140"/>
      <c r="AV3" s="139" t="s">
        <v>133</v>
      </c>
    </row>
    <row r="4" spans="1:49" s="16" customFormat="1" ht="36.75" customHeight="1" x14ac:dyDescent="0.25">
      <c r="A4" s="142"/>
      <c r="B4" s="142"/>
      <c r="C4" s="139"/>
      <c r="D4" s="55" t="s">
        <v>187</v>
      </c>
      <c r="E4" s="44" t="s">
        <v>193</v>
      </c>
      <c r="F4" s="139"/>
      <c r="G4" s="55" t="s">
        <v>187</v>
      </c>
      <c r="H4" s="44" t="s">
        <v>193</v>
      </c>
      <c r="I4" s="139"/>
      <c r="J4" s="55" t="s">
        <v>187</v>
      </c>
      <c r="K4" s="44" t="s">
        <v>193</v>
      </c>
      <c r="L4" s="139"/>
      <c r="M4" s="55" t="s">
        <v>187</v>
      </c>
      <c r="N4" s="44" t="s">
        <v>193</v>
      </c>
      <c r="O4" s="139"/>
      <c r="P4" s="55" t="s">
        <v>187</v>
      </c>
      <c r="Q4" s="44" t="s">
        <v>193</v>
      </c>
      <c r="R4" s="139"/>
      <c r="S4" s="55" t="s">
        <v>187</v>
      </c>
      <c r="T4" s="44" t="s">
        <v>193</v>
      </c>
      <c r="U4" s="139"/>
      <c r="V4" s="55" t="s">
        <v>187</v>
      </c>
      <c r="W4" s="44" t="s">
        <v>193</v>
      </c>
      <c r="X4" s="139"/>
      <c r="Y4" s="55" t="s">
        <v>187</v>
      </c>
      <c r="Z4" s="44" t="s">
        <v>193</v>
      </c>
      <c r="AA4" s="139"/>
      <c r="AB4" s="55" t="s">
        <v>187</v>
      </c>
      <c r="AC4" s="44" t="s">
        <v>193</v>
      </c>
      <c r="AD4" s="139"/>
      <c r="AE4" s="55" t="s">
        <v>187</v>
      </c>
      <c r="AF4" s="44" t="s">
        <v>193</v>
      </c>
      <c r="AG4" s="139"/>
      <c r="AH4" s="55" t="s">
        <v>187</v>
      </c>
      <c r="AI4" s="44" t="s">
        <v>193</v>
      </c>
      <c r="AJ4" s="139"/>
      <c r="AK4" s="55" t="s">
        <v>187</v>
      </c>
      <c r="AL4" s="44" t="s">
        <v>193</v>
      </c>
      <c r="AM4" s="139"/>
      <c r="AN4" s="55" t="s">
        <v>187</v>
      </c>
      <c r="AO4" s="44" t="s">
        <v>193</v>
      </c>
      <c r="AP4" s="139"/>
      <c r="AQ4" s="55" t="s">
        <v>187</v>
      </c>
      <c r="AR4" s="44" t="s">
        <v>193</v>
      </c>
      <c r="AS4" s="139"/>
      <c r="AT4" s="55" t="s">
        <v>187</v>
      </c>
      <c r="AU4" s="44" t="s">
        <v>193</v>
      </c>
      <c r="AV4" s="139"/>
    </row>
    <row r="5" spans="1:49" ht="15.75" x14ac:dyDescent="0.25">
      <c r="A5" s="45" t="s">
        <v>31</v>
      </c>
      <c r="B5" s="45" t="s">
        <v>32</v>
      </c>
      <c r="C5" s="43" t="s">
        <v>33</v>
      </c>
      <c r="D5" s="48">
        <v>2</v>
      </c>
      <c r="E5" s="70">
        <v>3</v>
      </c>
      <c r="F5" s="43">
        <v>4</v>
      </c>
      <c r="G5" s="58">
        <f>F5+1</f>
        <v>5</v>
      </c>
      <c r="H5" s="58">
        <f t="shared" ref="H5:AV5" si="0">G5+1</f>
        <v>6</v>
      </c>
      <c r="I5" s="58">
        <f t="shared" si="0"/>
        <v>7</v>
      </c>
      <c r="J5" s="58">
        <f t="shared" si="0"/>
        <v>8</v>
      </c>
      <c r="K5" s="58">
        <f t="shared" si="0"/>
        <v>9</v>
      </c>
      <c r="L5" s="58">
        <f t="shared" si="0"/>
        <v>10</v>
      </c>
      <c r="M5" s="58">
        <f>I5+1</f>
        <v>8</v>
      </c>
      <c r="N5" s="58">
        <f t="shared" si="0"/>
        <v>9</v>
      </c>
      <c r="O5" s="58">
        <f t="shared" si="0"/>
        <v>10</v>
      </c>
      <c r="P5" s="58">
        <f t="shared" si="0"/>
        <v>11</v>
      </c>
      <c r="Q5" s="58">
        <f t="shared" si="0"/>
        <v>12</v>
      </c>
      <c r="R5" s="58">
        <f t="shared" si="0"/>
        <v>13</v>
      </c>
      <c r="S5" s="58">
        <f t="shared" si="0"/>
        <v>14</v>
      </c>
      <c r="T5" s="58">
        <f t="shared" si="0"/>
        <v>15</v>
      </c>
      <c r="U5" s="58">
        <f t="shared" si="0"/>
        <v>16</v>
      </c>
      <c r="V5" s="58">
        <f t="shared" si="0"/>
        <v>17</v>
      </c>
      <c r="W5" s="58">
        <f t="shared" si="0"/>
        <v>18</v>
      </c>
      <c r="X5" s="58">
        <f t="shared" si="0"/>
        <v>19</v>
      </c>
      <c r="Y5" s="58">
        <f t="shared" si="0"/>
        <v>20</v>
      </c>
      <c r="Z5" s="58">
        <f t="shared" si="0"/>
        <v>21</v>
      </c>
      <c r="AA5" s="58">
        <f t="shared" si="0"/>
        <v>22</v>
      </c>
      <c r="AB5" s="58">
        <f t="shared" si="0"/>
        <v>23</v>
      </c>
      <c r="AC5" s="58">
        <f t="shared" si="0"/>
        <v>24</v>
      </c>
      <c r="AD5" s="58">
        <f t="shared" si="0"/>
        <v>25</v>
      </c>
      <c r="AE5" s="58">
        <f t="shared" si="0"/>
        <v>26</v>
      </c>
      <c r="AF5" s="58">
        <f t="shared" si="0"/>
        <v>27</v>
      </c>
      <c r="AG5" s="58">
        <f t="shared" si="0"/>
        <v>28</v>
      </c>
      <c r="AH5" s="58">
        <f t="shared" si="0"/>
        <v>29</v>
      </c>
      <c r="AI5" s="58">
        <f t="shared" si="0"/>
        <v>30</v>
      </c>
      <c r="AJ5" s="58">
        <f t="shared" si="0"/>
        <v>31</v>
      </c>
      <c r="AK5" s="58">
        <f t="shared" si="0"/>
        <v>32</v>
      </c>
      <c r="AL5" s="58">
        <f t="shared" si="0"/>
        <v>33</v>
      </c>
      <c r="AM5" s="58">
        <f t="shared" si="0"/>
        <v>34</v>
      </c>
      <c r="AN5" s="58">
        <f t="shared" si="0"/>
        <v>35</v>
      </c>
      <c r="AO5" s="58">
        <f t="shared" si="0"/>
        <v>36</v>
      </c>
      <c r="AP5" s="58">
        <f t="shared" si="0"/>
        <v>37</v>
      </c>
      <c r="AQ5" s="58">
        <f t="shared" si="0"/>
        <v>38</v>
      </c>
      <c r="AR5" s="58">
        <f t="shared" si="0"/>
        <v>39</v>
      </c>
      <c r="AS5" s="58">
        <f t="shared" si="0"/>
        <v>40</v>
      </c>
      <c r="AT5" s="58">
        <f t="shared" si="0"/>
        <v>41</v>
      </c>
      <c r="AU5" s="58">
        <f t="shared" si="0"/>
        <v>42</v>
      </c>
      <c r="AV5" s="58">
        <f t="shared" si="0"/>
        <v>43</v>
      </c>
      <c r="AW5" s="27"/>
    </row>
    <row r="6" spans="1:49" s="16" customFormat="1" ht="31.5" x14ac:dyDescent="0.25">
      <c r="A6" s="46">
        <v>1</v>
      </c>
      <c r="B6" s="46"/>
      <c r="C6" s="47" t="s">
        <v>0</v>
      </c>
      <c r="D6" s="56">
        <f>SUM(D7:D12)</f>
        <v>206823.64655318571</v>
      </c>
      <c r="E6" s="28">
        <f>SUM(E7:E12)</f>
        <v>168718.60581999997</v>
      </c>
      <c r="F6" s="35">
        <f>IF(D6=0," ",IF(E6/D6*100&gt;200,"св.200",E6/D6))</f>
        <v>0.81576071513956772</v>
      </c>
      <c r="G6" s="56">
        <f>SUM(G7:G12)</f>
        <v>12066.58304</v>
      </c>
      <c r="H6" s="28">
        <f>SUM(H7:H12)</f>
        <v>18912.281340000001</v>
      </c>
      <c r="I6" s="35">
        <f>IF(G6=0," ",IF(H6/G6*100&gt;200,"св.200",H6/G6))</f>
        <v>1.5673269953313977</v>
      </c>
      <c r="J6" s="56">
        <f t="shared" ref="J6" si="1">SUM(J7:J12)</f>
        <v>1991.1670131856806</v>
      </c>
      <c r="K6" s="28">
        <f>SUM(K7:K12)</f>
        <v>2137.8535000000002</v>
      </c>
      <c r="L6" s="35">
        <f>IF(J6=0," ",IF(K6/J6*100&gt;200,"св.200",K6/J6))</f>
        <v>1.0736686002946758</v>
      </c>
      <c r="M6" s="56">
        <f t="shared" ref="M6" si="2">SUM(M7:M12)</f>
        <v>11640.431409999999</v>
      </c>
      <c r="N6" s="28">
        <f>SUM(N7:N12)</f>
        <v>8144.7163300000011</v>
      </c>
      <c r="O6" s="35">
        <f>IF(M6=0," ",IF(N6/M6*100&gt;200,"св.200",N6/M6))</f>
        <v>0.69969196528258237</v>
      </c>
      <c r="P6" s="56">
        <f t="shared" ref="P6" si="3">SUM(P7:P12)</f>
        <v>0.75844</v>
      </c>
      <c r="Q6" s="28">
        <f>SUM(Q7:Q12)</f>
        <v>0.52444000000000002</v>
      </c>
      <c r="R6" s="35">
        <f>IF(P6=0," ",IF(Q6/P6*100&gt;200,"св.200",Q6/P6))</f>
        <v>0.69147196877801809</v>
      </c>
      <c r="S6" s="56">
        <f>SUM(S7:S12)</f>
        <v>3784.2087399999996</v>
      </c>
      <c r="T6" s="28">
        <f>SUM(T7:T12)</f>
        <v>4876.2536800000007</v>
      </c>
      <c r="U6" s="35">
        <f>IF(S6=0," ",IF(T6/S6*100&gt;200,"св.200",T6/S6))</f>
        <v>1.2885794666813231</v>
      </c>
      <c r="V6" s="56">
        <f t="shared" ref="V6" si="4">SUM(V7:V12)</f>
        <v>84102.463050000006</v>
      </c>
      <c r="W6" s="28">
        <f>SUM(W7:W12)</f>
        <v>47348.507759999993</v>
      </c>
      <c r="X6" s="35">
        <f>IF(V6=0," ",IF(W6/V6*100&gt;200,"св.200",W6/V6))</f>
        <v>0.56298598213289774</v>
      </c>
      <c r="Y6" s="56">
        <f>SUM(Y7:Y12)</f>
        <v>93230.620870000013</v>
      </c>
      <c r="Z6" s="28">
        <f>SUM(Z7:Z12)</f>
        <v>87255.849929999997</v>
      </c>
      <c r="AA6" s="35">
        <f>IF(Y6=0," ",IF(Z6/Y6*100&gt;200,"св.200",Z6/Y6))</f>
        <v>0.93591407110405078</v>
      </c>
      <c r="AB6" s="56">
        <f t="shared" ref="AB6" si="5">SUM(AB7:AB12)</f>
        <v>0</v>
      </c>
      <c r="AC6" s="28">
        <f>SUM(AC7:AC12)</f>
        <v>35.750999999999998</v>
      </c>
      <c r="AD6" s="35" t="str">
        <f>IF(AB6=0," ",IF(AC6/AB6*100&gt;200,"св.200",AC6/AB6))</f>
        <v xml:space="preserve"> </v>
      </c>
      <c r="AE6" s="59">
        <f t="shared" ref="AE6" si="6">SUM(AE7:AE12)</f>
        <v>7.4139900000000001</v>
      </c>
      <c r="AF6" s="28">
        <f>SUM(AF7:AF12)</f>
        <v>6.8678400000000002</v>
      </c>
      <c r="AG6" s="36">
        <f>IF(AE6=0," ",IF(AF6/AE6*100&gt;200,"св.200",AF6/AE6))</f>
        <v>0.92633521221366633</v>
      </c>
      <c r="AH6" s="59">
        <f t="shared" ref="AH6" si="7">SUM(AH7:AH12)</f>
        <v>1.2236</v>
      </c>
      <c r="AI6" s="28">
        <f>SUM(AI7:AI12)</f>
        <v>1.2236</v>
      </c>
      <c r="AJ6" s="36">
        <f t="shared" ref="AJ6:AJ12" si="8">IF(AH6=0," ",IF(AI6/AH6*100&gt;200,"св.200",AI6/AH6))</f>
        <v>1</v>
      </c>
      <c r="AK6" s="59">
        <f t="shared" ref="AK6" si="9">SUM(AK7:AK12)</f>
        <v>2.9615100000000001</v>
      </c>
      <c r="AL6" s="28">
        <f>SUM(AL7:AL12)</f>
        <v>2.9615100000000001</v>
      </c>
      <c r="AM6" s="36">
        <f>IF(AK6=0," ",IF(AL6/AK6*100&gt;200,"св.200",AL6/AK6))</f>
        <v>1</v>
      </c>
      <c r="AN6" s="59">
        <f t="shared" ref="AN6" si="10">SUM(AN7:AN12)</f>
        <v>6.0019999999999997E-2</v>
      </c>
      <c r="AO6" s="28">
        <f>SUM(AO7:AO12)</f>
        <v>6.0019999999999997E-2</v>
      </c>
      <c r="AP6" s="36">
        <f>IF(AN6=0," ",IF(AO6/AN6*100&gt;200,"св.200",AO6/AN6))</f>
        <v>1</v>
      </c>
      <c r="AQ6" s="59">
        <f t="shared" ref="AQ6" si="11">SUM(AQ7:AQ12)</f>
        <v>1.86528</v>
      </c>
      <c r="AR6" s="28">
        <f>SUM(AR7:AR12)</f>
        <v>1.8652600000000001</v>
      </c>
      <c r="AS6" s="36">
        <f>IF(AQ6=0," ",IF(AR6/AQ6*100&gt;200,"св.200",AR6/AQ6))</f>
        <v>0.99998927774918511</v>
      </c>
      <c r="AT6" s="59">
        <f>SUM(AT7:AT12)</f>
        <v>1.3035800000000002</v>
      </c>
      <c r="AU6" s="28">
        <f>SUM(AU7:AU12)</f>
        <v>0.75745000000000084</v>
      </c>
      <c r="AV6" s="36">
        <f>IF(AT6=0," ",IF(AU6/AT6*100&gt;200,"св.200",AU6/AT6))</f>
        <v>0.58105371361941782</v>
      </c>
    </row>
    <row r="7" spans="1:49" s="16" customFormat="1" ht="15.75" outlineLevel="1" x14ac:dyDescent="0.25">
      <c r="A7" s="48"/>
      <c r="B7" s="48">
        <v>1</v>
      </c>
      <c r="C7" s="49" t="s">
        <v>1</v>
      </c>
      <c r="D7" s="32">
        <f>G7+M7+J7+P7+S7+V7+Y7+AB7+AE7</f>
        <v>3858.8512089369597</v>
      </c>
      <c r="E7" s="30">
        <f>H7+N7+K7+Q7+T7+W7+Z7+AC7+AF7</f>
        <v>2195.1105200000002</v>
      </c>
      <c r="F7" s="37">
        <f t="shared" ref="F7:F35" si="12">IF(D7=0," ",IF(E7/D7*100&gt;200,"св.200",E7/D7))</f>
        <v>0.56885077997208178</v>
      </c>
      <c r="G7" s="50">
        <v>175.35801999999998</v>
      </c>
      <c r="H7" s="38">
        <v>51.023420000000002</v>
      </c>
      <c r="I7" s="37">
        <f t="shared" ref="I7:I35" si="13">IF(G7=0," ",IF(H7/G7*100&gt;200,"св.200",H7/G7))</f>
        <v>0.29096713112978811</v>
      </c>
      <c r="J7" s="68">
        <v>72.656428936960026</v>
      </c>
      <c r="K7" s="38">
        <v>78.008809999999997</v>
      </c>
      <c r="L7" s="37">
        <f t="shared" ref="L7:L35" si="14">IF(J7=0," ",IF(K7/J7*100&gt;200,"св.200",K7/J7))</f>
        <v>1.0736669987962653</v>
      </c>
      <c r="M7" s="50">
        <v>68.856229999999996</v>
      </c>
      <c r="N7" s="38">
        <v>18.911819999999999</v>
      </c>
      <c r="O7" s="37">
        <f t="shared" ref="O7:O35" si="15">IF(M7=0," ",IF(N7/M7*100&gt;200,"св.200",N7/M7))</f>
        <v>0.27465662874659269</v>
      </c>
      <c r="P7" s="50"/>
      <c r="Q7" s="38"/>
      <c r="R7" s="37" t="str">
        <f t="shared" ref="R7:R35" si="16">IF(P7=0," ",IF(Q7/P7*100&gt;200,"св.200",Q7/P7))</f>
        <v xml:space="preserve"> </v>
      </c>
      <c r="S7" s="50">
        <v>105.78132000000001</v>
      </c>
      <c r="T7" s="38">
        <v>104.88625999999999</v>
      </c>
      <c r="U7" s="37">
        <f>IF(T7=0," ",IF(T7/S7*100&gt;200,"св.200",T7/S7))</f>
        <v>0.99153858167018516</v>
      </c>
      <c r="V7" s="68">
        <v>1687.9167399999999</v>
      </c>
      <c r="W7" s="38">
        <v>978.85225000000003</v>
      </c>
      <c r="X7" s="37">
        <f t="shared" ref="X7:X35" si="17">IF(V7=0," ",IF(W7/V7*100&gt;200,"св.200",W7/V7))</f>
        <v>0.57991737791521647</v>
      </c>
      <c r="Y7" s="50">
        <v>1748.2824699999999</v>
      </c>
      <c r="Z7" s="38">
        <v>963.42795999999998</v>
      </c>
      <c r="AA7" s="37">
        <f t="shared" ref="AA7:AA35" si="18">IF(Y7=0," ",IF(Z7/Y7*100&gt;200,"св.200",Z7/Y7))</f>
        <v>0.55107110923556879</v>
      </c>
      <c r="AB7" s="50"/>
      <c r="AC7" s="38"/>
      <c r="AD7" s="37" t="str">
        <f t="shared" ref="AD7:AD35" si="19">IF(AB7=0," ",IF(AC7/AB7*100&gt;200,"св.200",AC7/AB7))</f>
        <v xml:space="preserve"> </v>
      </c>
      <c r="AE7" s="50"/>
      <c r="AF7" s="38"/>
      <c r="AG7" s="39" t="str">
        <f>IF(AF7=0," ",IF(AF7/AE7*100&gt;200,"св.200",AF7/AE7))</f>
        <v xml:space="preserve"> </v>
      </c>
      <c r="AH7" s="50"/>
      <c r="AI7" s="38"/>
      <c r="AJ7" s="39" t="str">
        <f t="shared" si="8"/>
        <v xml:space="preserve"> </v>
      </c>
      <c r="AK7" s="50"/>
      <c r="AL7" s="38"/>
      <c r="AM7" s="39" t="str">
        <f t="shared" ref="AM7:AM35" si="20">IF(AK7=0," ",IF(AL7/AK7*100&gt;200,"св.200",AL7/AK7))</f>
        <v xml:space="preserve"> </v>
      </c>
      <c r="AN7" s="68"/>
      <c r="AO7" s="38"/>
      <c r="AP7" s="39" t="s">
        <v>186</v>
      </c>
      <c r="AQ7" s="68"/>
      <c r="AR7" s="38"/>
      <c r="AS7" s="39" t="str">
        <f>IF(AR7=0," ",IF(AR7/AQ7*100&gt;200,"св.200",AR7/AQ7))</f>
        <v xml:space="preserve"> </v>
      </c>
      <c r="AT7" s="60">
        <f>AE7-AH7-AK7-AN7-AQ7</f>
        <v>0</v>
      </c>
      <c r="AU7" s="67">
        <f>AF7-AI7-AL7-AO7-AR7</f>
        <v>0</v>
      </c>
      <c r="AV7" s="39" t="str">
        <f>IF(AT7=0," ",IF(AU7/AT7*100&gt;200,"св.200",AU7/AT7))</f>
        <v xml:space="preserve"> </v>
      </c>
    </row>
    <row r="8" spans="1:49" s="16" customFormat="1" ht="15.75" outlineLevel="1" x14ac:dyDescent="0.25">
      <c r="A8" s="48"/>
      <c r="B8" s="48">
        <v>2</v>
      </c>
      <c r="C8" s="49" t="s">
        <v>178</v>
      </c>
      <c r="D8" s="32">
        <f t="shared" ref="D8:E34" si="21">G8+M8+J8+P8+S8+V8+Y8+AB8+AE8</f>
        <v>165087.93671420543</v>
      </c>
      <c r="E8" s="30">
        <f t="shared" si="21"/>
        <v>141033.07765999998</v>
      </c>
      <c r="F8" s="37">
        <f t="shared" si="12"/>
        <v>0.85429063120554716</v>
      </c>
      <c r="G8" s="50">
        <v>9577.1709600000013</v>
      </c>
      <c r="H8" s="38">
        <v>16714.630639999999</v>
      </c>
      <c r="I8" s="37">
        <f t="shared" si="13"/>
        <v>1.7452576245960632</v>
      </c>
      <c r="J8" s="68">
        <v>1407.8281742054205</v>
      </c>
      <c r="K8" s="38">
        <v>1511.54222</v>
      </c>
      <c r="L8" s="37">
        <f t="shared" si="14"/>
        <v>1.0736695341767228</v>
      </c>
      <c r="M8" s="50">
        <v>8829.0807499999992</v>
      </c>
      <c r="N8" s="38">
        <v>6450.9292000000005</v>
      </c>
      <c r="O8" s="37">
        <f t="shared" si="15"/>
        <v>0.73064562242224385</v>
      </c>
      <c r="P8" s="50">
        <v>0.42</v>
      </c>
      <c r="Q8" s="38">
        <v>0.42</v>
      </c>
      <c r="R8" s="37">
        <f t="shared" si="16"/>
        <v>1</v>
      </c>
      <c r="S8" s="50">
        <v>3188.5862299999999</v>
      </c>
      <c r="T8" s="38">
        <v>3825.2551000000003</v>
      </c>
      <c r="U8" s="37">
        <f>IF(S9=0," ",IF(T8/S8*100&gt;200,"св.200",T8/S8))</f>
        <v>1.1996712097699802</v>
      </c>
      <c r="V8" s="68">
        <v>66013.942110000004</v>
      </c>
      <c r="W8" s="38">
        <v>37643.776659999996</v>
      </c>
      <c r="X8" s="37">
        <f t="shared" si="17"/>
        <v>0.57023979263764635</v>
      </c>
      <c r="Y8" s="50">
        <v>76067.643079999994</v>
      </c>
      <c r="Z8" s="38">
        <v>74883.606249999997</v>
      </c>
      <c r="AA8" s="37">
        <f t="shared" si="18"/>
        <v>0.9844344220215322</v>
      </c>
      <c r="AB8" s="50"/>
      <c r="AC8" s="38"/>
      <c r="AD8" s="37" t="str">
        <f t="shared" si="19"/>
        <v xml:space="preserve"> </v>
      </c>
      <c r="AE8" s="50">
        <v>3.2654099999999997</v>
      </c>
      <c r="AF8" s="38">
        <v>2.9175900000000001</v>
      </c>
      <c r="AG8" s="39">
        <f>IF(AF8=0," ",IF(AF8/AE8*100&gt;200,"св.200",AF8/AE8))</f>
        <v>0.89348351355572508</v>
      </c>
      <c r="AH8" s="50">
        <v>0.93259999999999998</v>
      </c>
      <c r="AI8" s="38">
        <v>0.93259999999999998</v>
      </c>
      <c r="AJ8" s="39">
        <f t="shared" si="8"/>
        <v>1</v>
      </c>
      <c r="AK8" s="50">
        <v>0.17877999999999999</v>
      </c>
      <c r="AL8" s="38">
        <v>0.17877999999999999</v>
      </c>
      <c r="AM8" s="39">
        <f t="shared" si="20"/>
        <v>1</v>
      </c>
      <c r="AN8" s="68"/>
      <c r="AO8" s="38"/>
      <c r="AP8" s="39">
        <v>1</v>
      </c>
      <c r="AQ8" s="68">
        <v>1.79078</v>
      </c>
      <c r="AR8" s="38">
        <v>1.79078</v>
      </c>
      <c r="AS8" s="39">
        <f>IF(AQ8=0," ",IF(AR8/AQ8*100&gt;200,"св.200",AR8/AQ8))</f>
        <v>1</v>
      </c>
      <c r="AT8" s="60">
        <f t="shared" ref="AT8:AU23" si="22">AE8-AH8-AK8-AN8-AQ8</f>
        <v>0.36324999999999963</v>
      </c>
      <c r="AU8" s="67">
        <f t="shared" si="22"/>
        <v>1.5430000000000277E-2</v>
      </c>
      <c r="AV8" s="39">
        <f t="shared" ref="AV8:AV34" si="23">IF(AT8=0," ",IF(AU8/AT8*100&gt;200,"св.200",AU8/AT8))</f>
        <v>4.2477632484515603E-2</v>
      </c>
    </row>
    <row r="9" spans="1:49" s="16" customFormat="1" ht="15.75" outlineLevel="1" x14ac:dyDescent="0.25">
      <c r="A9" s="48"/>
      <c r="B9" s="48">
        <v>3</v>
      </c>
      <c r="C9" s="49" t="s">
        <v>2</v>
      </c>
      <c r="D9" s="32">
        <f t="shared" si="21"/>
        <v>16931.39942639244</v>
      </c>
      <c r="E9" s="30">
        <f t="shared" si="21"/>
        <v>11551.02168</v>
      </c>
      <c r="F9" s="37">
        <f t="shared" si="12"/>
        <v>0.68222486453154141</v>
      </c>
      <c r="G9" s="50">
        <v>809.31735000000003</v>
      </c>
      <c r="H9" s="38">
        <v>403.34573999999998</v>
      </c>
      <c r="I9" s="37">
        <f t="shared" si="13"/>
        <v>0.49837772537558966</v>
      </c>
      <c r="J9" s="68">
        <v>238.98984639244006</v>
      </c>
      <c r="K9" s="38">
        <v>256.59532999999999</v>
      </c>
      <c r="L9" s="37">
        <f t="shared" si="14"/>
        <v>1.0736662409441879</v>
      </c>
      <c r="M9" s="50">
        <v>1157.7478700000001</v>
      </c>
      <c r="N9" s="38">
        <v>697.32760999999994</v>
      </c>
      <c r="O9" s="37">
        <f t="shared" si="15"/>
        <v>0.60231387858221652</v>
      </c>
      <c r="P9" s="50">
        <v>0.33844000000000002</v>
      </c>
      <c r="Q9" s="38">
        <v>0.10443999999999999</v>
      </c>
      <c r="R9" s="37">
        <f t="shared" si="16"/>
        <v>0.30859236496867976</v>
      </c>
      <c r="S9" s="50">
        <v>157.24871999999999</v>
      </c>
      <c r="T9" s="38">
        <v>301.01067999999998</v>
      </c>
      <c r="U9" s="37">
        <f>IF(S10=0," ",IF(T9/S9*100&gt;200,"св.200",T9/S9))</f>
        <v>1.9142329425638567</v>
      </c>
      <c r="V9" s="68">
        <v>5870.1231100000005</v>
      </c>
      <c r="W9" s="38">
        <v>3398.7927599999998</v>
      </c>
      <c r="X9" s="37">
        <f t="shared" si="17"/>
        <v>0.57899854846485488</v>
      </c>
      <c r="Y9" s="50">
        <v>8697.6340899999996</v>
      </c>
      <c r="Z9" s="38">
        <v>6493.84512</v>
      </c>
      <c r="AA9" s="37">
        <f t="shared" si="18"/>
        <v>0.74662201844823761</v>
      </c>
      <c r="AB9" s="50"/>
      <c r="AC9" s="38"/>
      <c r="AD9" s="37" t="str">
        <f t="shared" si="19"/>
        <v xml:space="preserve"> </v>
      </c>
      <c r="AE9" s="50"/>
      <c r="AF9" s="38"/>
      <c r="AG9" s="39" t="str">
        <f t="shared" ref="AG9:AG35" si="24">IF(AE9=0," ",IF(AF9/AE9*100&gt;200,"св.200",AF9/AE9))</f>
        <v xml:space="preserve"> </v>
      </c>
      <c r="AH9" s="50"/>
      <c r="AI9" s="38"/>
      <c r="AJ9" s="39" t="str">
        <f t="shared" si="8"/>
        <v xml:space="preserve"> </v>
      </c>
      <c r="AK9" s="50"/>
      <c r="AL9" s="38"/>
      <c r="AM9" s="39" t="str">
        <f t="shared" si="20"/>
        <v xml:space="preserve"> </v>
      </c>
      <c r="AN9" s="68"/>
      <c r="AO9" s="38"/>
      <c r="AP9" s="39" t="s">
        <v>186</v>
      </c>
      <c r="AQ9" s="68"/>
      <c r="AR9" s="38"/>
      <c r="AS9" s="39" t="str">
        <f t="shared" ref="AS9:AS35" si="25">IF(AQ9=0," ",IF(AR9/AQ9*100&gt;200,"св.200",AR9/AQ9))</f>
        <v xml:space="preserve"> </v>
      </c>
      <c r="AT9" s="60">
        <f t="shared" si="22"/>
        <v>0</v>
      </c>
      <c r="AU9" s="67">
        <f t="shared" si="22"/>
        <v>0</v>
      </c>
      <c r="AV9" s="39" t="str">
        <f t="shared" si="23"/>
        <v xml:space="preserve"> </v>
      </c>
    </row>
    <row r="10" spans="1:49" s="16" customFormat="1" ht="15.75" outlineLevel="1" x14ac:dyDescent="0.25">
      <c r="A10" s="48"/>
      <c r="B10" s="48">
        <v>4</v>
      </c>
      <c r="C10" s="49" t="s">
        <v>3</v>
      </c>
      <c r="D10" s="32">
        <f t="shared" si="21"/>
        <v>7997.2903545337795</v>
      </c>
      <c r="E10" s="30">
        <f t="shared" si="21"/>
        <v>5218.3168500000011</v>
      </c>
      <c r="F10" s="37">
        <f t="shared" si="12"/>
        <v>0.6525106153038025</v>
      </c>
      <c r="G10" s="50">
        <v>482.29740000000004</v>
      </c>
      <c r="H10" s="38">
        <v>818.10728000000006</v>
      </c>
      <c r="I10" s="37">
        <f t="shared" si="13"/>
        <v>1.6962713877371098</v>
      </c>
      <c r="J10" s="68">
        <v>45.300404533780018</v>
      </c>
      <c r="K10" s="38">
        <v>48.637509999999999</v>
      </c>
      <c r="L10" s="37">
        <f t="shared" si="14"/>
        <v>1.073666129487465</v>
      </c>
      <c r="M10" s="50">
        <v>273.67278999999996</v>
      </c>
      <c r="N10" s="38">
        <v>144.99473999999998</v>
      </c>
      <c r="O10" s="37">
        <f t="shared" si="15"/>
        <v>0.52981058146116755</v>
      </c>
      <c r="P10" s="50"/>
      <c r="Q10" s="38"/>
      <c r="R10" s="37" t="str">
        <f t="shared" si="16"/>
        <v xml:space="preserve"> </v>
      </c>
      <c r="S10" s="50">
        <v>147.03635</v>
      </c>
      <c r="T10" s="38">
        <v>178.17558</v>
      </c>
      <c r="U10" s="37">
        <f>IF(S11=0," ",IF(T10/S10*100&gt;200,"св.200",T10/S10))</f>
        <v>1.2117791280863541</v>
      </c>
      <c r="V10" s="68">
        <v>4997.6168899999993</v>
      </c>
      <c r="W10" s="38">
        <v>2731.2532999999999</v>
      </c>
      <c r="X10" s="37">
        <f t="shared" si="17"/>
        <v>0.54651113923220318</v>
      </c>
      <c r="Y10" s="50">
        <v>2048.5026000000003</v>
      </c>
      <c r="Z10" s="38">
        <v>1294.2853300000002</v>
      </c>
      <c r="AA10" s="37">
        <f t="shared" si="18"/>
        <v>0.63182020369415204</v>
      </c>
      <c r="AB10" s="50"/>
      <c r="AC10" s="38"/>
      <c r="AD10" s="37" t="str">
        <f t="shared" si="19"/>
        <v xml:space="preserve"> </v>
      </c>
      <c r="AE10" s="50">
        <v>2.8639200000000002</v>
      </c>
      <c r="AF10" s="38">
        <v>2.8631100000000003</v>
      </c>
      <c r="AG10" s="39">
        <f t="shared" si="24"/>
        <v>0.99971717087069467</v>
      </c>
      <c r="AH10" s="50"/>
      <c r="AI10" s="38"/>
      <c r="AJ10" s="39" t="str">
        <f t="shared" si="8"/>
        <v xml:space="preserve"> </v>
      </c>
      <c r="AK10" s="50">
        <v>2.7827299999999999</v>
      </c>
      <c r="AL10" s="38">
        <v>2.7827299999999999</v>
      </c>
      <c r="AM10" s="39">
        <f t="shared" si="20"/>
        <v>1</v>
      </c>
      <c r="AN10" s="68"/>
      <c r="AO10" s="38"/>
      <c r="AP10" s="39">
        <v>1</v>
      </c>
      <c r="AQ10" s="128">
        <v>6.8000000000000005E-4</v>
      </c>
      <c r="AR10" s="132">
        <v>6.8000000000000005E-4</v>
      </c>
      <c r="AS10" s="39">
        <f t="shared" si="25"/>
        <v>1</v>
      </c>
      <c r="AT10" s="60">
        <f t="shared" si="22"/>
        <v>8.0510000000000317E-2</v>
      </c>
      <c r="AU10" s="67">
        <f t="shared" si="22"/>
        <v>7.970000000000034E-2</v>
      </c>
      <c r="AV10" s="39">
        <f t="shared" si="23"/>
        <v>0.98993913799528044</v>
      </c>
    </row>
    <row r="11" spans="1:49" s="16" customFormat="1" ht="15.75" outlineLevel="1" x14ac:dyDescent="0.25">
      <c r="A11" s="48"/>
      <c r="B11" s="48">
        <v>5</v>
      </c>
      <c r="C11" s="49" t="s">
        <v>162</v>
      </c>
      <c r="D11" s="32">
        <f t="shared" si="21"/>
        <v>3412.3576128455397</v>
      </c>
      <c r="E11" s="30">
        <f t="shared" si="21"/>
        <v>2656.0615899999998</v>
      </c>
      <c r="F11" s="37">
        <f t="shared" si="12"/>
        <v>0.77836554410401604</v>
      </c>
      <c r="G11" s="50">
        <v>500.99374999999998</v>
      </c>
      <c r="H11" s="38">
        <v>409.32065</v>
      </c>
      <c r="I11" s="37">
        <f t="shared" si="13"/>
        <v>0.8170174777629462</v>
      </c>
      <c r="J11" s="68">
        <v>60.095362845540016</v>
      </c>
      <c r="K11" s="38">
        <v>64.522329999999997</v>
      </c>
      <c r="L11" s="37">
        <f t="shared" si="14"/>
        <v>1.0736657030566299</v>
      </c>
      <c r="M11" s="50">
        <v>342.52893</v>
      </c>
      <c r="N11" s="38">
        <v>136.85051000000001</v>
      </c>
      <c r="O11" s="37">
        <f t="shared" si="15"/>
        <v>0.39952978570306458</v>
      </c>
      <c r="P11" s="50"/>
      <c r="Q11" s="38"/>
      <c r="R11" s="37" t="str">
        <f t="shared" si="16"/>
        <v xml:space="preserve"> </v>
      </c>
      <c r="S11" s="50">
        <v>61.227110000000003</v>
      </c>
      <c r="T11" s="38">
        <v>172.47325000000001</v>
      </c>
      <c r="U11" s="37" t="str">
        <f>IF(S12=0," ",IF(T11/S11*100&gt;200,"св.200",T11/S11))</f>
        <v>св.200</v>
      </c>
      <c r="V11" s="68">
        <v>1223.1403400000002</v>
      </c>
      <c r="W11" s="38">
        <v>507.77740999999997</v>
      </c>
      <c r="X11" s="37">
        <f t="shared" si="17"/>
        <v>0.41514239486206456</v>
      </c>
      <c r="Y11" s="50">
        <v>1224.1166799999999</v>
      </c>
      <c r="Z11" s="38">
        <v>1365.05744</v>
      </c>
      <c r="AA11" s="37">
        <f t="shared" si="18"/>
        <v>1.1151367041252964</v>
      </c>
      <c r="AB11" s="50"/>
      <c r="AC11" s="38"/>
      <c r="AD11" s="37" t="str">
        <f t="shared" si="19"/>
        <v xml:space="preserve"> </v>
      </c>
      <c r="AE11" s="50">
        <v>0.25544</v>
      </c>
      <c r="AF11" s="38">
        <v>0.06</v>
      </c>
      <c r="AG11" s="39">
        <f t="shared" si="24"/>
        <v>0.23488881929220168</v>
      </c>
      <c r="AH11" s="50"/>
      <c r="AI11" s="38"/>
      <c r="AJ11" s="39" t="str">
        <f t="shared" si="8"/>
        <v xml:space="preserve"> </v>
      </c>
      <c r="AK11" s="50"/>
      <c r="AL11" s="38"/>
      <c r="AM11" s="39" t="str">
        <f t="shared" si="20"/>
        <v xml:space="preserve"> </v>
      </c>
      <c r="AN11" s="68">
        <v>0.06</v>
      </c>
      <c r="AO11" s="38">
        <v>0.06</v>
      </c>
      <c r="AP11" s="39">
        <v>1</v>
      </c>
      <c r="AQ11" s="131">
        <v>2.0000000000000002E-5</v>
      </c>
      <c r="AR11" s="133"/>
      <c r="AS11" s="39">
        <f t="shared" si="25"/>
        <v>0</v>
      </c>
      <c r="AT11" s="60">
        <f t="shared" si="22"/>
        <v>0.19542000000000001</v>
      </c>
      <c r="AU11" s="67">
        <f t="shared" si="22"/>
        <v>0</v>
      </c>
      <c r="AV11" s="39">
        <f t="shared" si="23"/>
        <v>0</v>
      </c>
    </row>
    <row r="12" spans="1:49" s="16" customFormat="1" ht="15.75" outlineLevel="1" x14ac:dyDescent="0.25">
      <c r="A12" s="48"/>
      <c r="B12" s="48">
        <v>6</v>
      </c>
      <c r="C12" s="49" t="s">
        <v>177</v>
      </c>
      <c r="D12" s="32">
        <f t="shared" si="21"/>
        <v>9535.8112362715401</v>
      </c>
      <c r="E12" s="30">
        <f t="shared" si="21"/>
        <v>6065.0175199999994</v>
      </c>
      <c r="F12" s="37">
        <f t="shared" si="12"/>
        <v>0.63602533331725164</v>
      </c>
      <c r="G12" s="50">
        <v>521.44556</v>
      </c>
      <c r="H12" s="38">
        <v>515.85361</v>
      </c>
      <c r="I12" s="37">
        <f t="shared" si="13"/>
        <v>0.98927606172349036</v>
      </c>
      <c r="J12" s="68">
        <v>166.29679627154005</v>
      </c>
      <c r="K12" s="38">
        <v>178.54729999999998</v>
      </c>
      <c r="L12" s="37">
        <f t="shared" si="14"/>
        <v>1.0736665047260232</v>
      </c>
      <c r="M12" s="50">
        <v>968.54484000000002</v>
      </c>
      <c r="N12" s="38">
        <v>695.70245</v>
      </c>
      <c r="O12" s="37">
        <f t="shared" si="15"/>
        <v>0.71829658397643215</v>
      </c>
      <c r="P12" s="50"/>
      <c r="Q12" s="38"/>
      <c r="R12" s="37" t="str">
        <f t="shared" si="16"/>
        <v xml:space="preserve"> </v>
      </c>
      <c r="S12" s="50">
        <v>124.32901</v>
      </c>
      <c r="T12" s="38">
        <v>294.45281</v>
      </c>
      <c r="U12" s="37" t="str">
        <f>IF(S12=0," ",IF(T12/S12*100&gt;200,"св.200",T12/S12))</f>
        <v>св.200</v>
      </c>
      <c r="V12" s="68">
        <v>4309.7238600000001</v>
      </c>
      <c r="W12" s="38">
        <v>2088.0553799999998</v>
      </c>
      <c r="X12" s="37">
        <f t="shared" si="17"/>
        <v>0.48449864720567032</v>
      </c>
      <c r="Y12" s="50">
        <v>3444.4419500000004</v>
      </c>
      <c r="Z12" s="38">
        <v>2255.6278299999999</v>
      </c>
      <c r="AA12" s="37">
        <f t="shared" si="18"/>
        <v>0.654860166826153</v>
      </c>
      <c r="AB12" s="50"/>
      <c r="AC12" s="38">
        <v>35.750999999999998</v>
      </c>
      <c r="AD12" s="37" t="str">
        <f t="shared" si="19"/>
        <v xml:space="preserve"> </v>
      </c>
      <c r="AE12" s="50">
        <v>1.02922</v>
      </c>
      <c r="AF12" s="38">
        <v>1.0271400000000002</v>
      </c>
      <c r="AG12" s="39">
        <f t="shared" si="24"/>
        <v>0.99797905209770521</v>
      </c>
      <c r="AH12" s="50">
        <v>0.29099999999999998</v>
      </c>
      <c r="AI12" s="38">
        <v>0.29099999999999998</v>
      </c>
      <c r="AJ12" s="39">
        <f t="shared" si="8"/>
        <v>1</v>
      </c>
      <c r="AK12" s="50"/>
      <c r="AL12" s="38"/>
      <c r="AM12" s="39" t="str">
        <f t="shared" si="20"/>
        <v xml:space="preserve"> </v>
      </c>
      <c r="AN12" s="68">
        <v>2.0000000000000002E-5</v>
      </c>
      <c r="AO12" s="38">
        <v>2.0000000000000002E-5</v>
      </c>
      <c r="AP12" s="39">
        <v>1</v>
      </c>
      <c r="AQ12" s="68">
        <v>7.3799999999999991E-2</v>
      </c>
      <c r="AR12" s="38">
        <v>7.3799999999999991E-2</v>
      </c>
      <c r="AS12" s="39">
        <f t="shared" si="25"/>
        <v>1</v>
      </c>
      <c r="AT12" s="60">
        <f t="shared" si="22"/>
        <v>0.6644000000000001</v>
      </c>
      <c r="AU12" s="67">
        <f t="shared" si="22"/>
        <v>0.66232000000000024</v>
      </c>
      <c r="AV12" s="39">
        <f t="shared" si="23"/>
        <v>0.99686935580975333</v>
      </c>
    </row>
    <row r="13" spans="1:49" s="75" customFormat="1" ht="47.25" x14ac:dyDescent="0.25">
      <c r="A13" s="71">
        <v>2</v>
      </c>
      <c r="B13" s="71"/>
      <c r="C13" s="47" t="s">
        <v>4</v>
      </c>
      <c r="D13" s="59">
        <f>SUM(D14:D34)</f>
        <v>21014.749712614321</v>
      </c>
      <c r="E13" s="72">
        <f>SUM(E14:E34)</f>
        <v>22396.389220000005</v>
      </c>
      <c r="F13" s="36">
        <f t="shared" si="12"/>
        <v>1.0657461795301013</v>
      </c>
      <c r="G13" s="62">
        <f>SUM(G14:G34)</f>
        <v>15409.196580000003</v>
      </c>
      <c r="H13" s="73">
        <f>SUM(H14:H34)</f>
        <v>15761.478449999999</v>
      </c>
      <c r="I13" s="36">
        <f t="shared" si="13"/>
        <v>1.0228617934861854</v>
      </c>
      <c r="J13" s="62">
        <f>SUM(J14:J34)</f>
        <v>572.31586261432028</v>
      </c>
      <c r="K13" s="73">
        <f>SUM(K14:K34)</f>
        <v>614.47112000000004</v>
      </c>
      <c r="L13" s="36">
        <f t="shared" si="14"/>
        <v>1.0736573283031434</v>
      </c>
      <c r="M13" s="62">
        <f>SUM(M14:M34)</f>
        <v>3183.4533600000004</v>
      </c>
      <c r="N13" s="73">
        <f>SUM(N14:N34)</f>
        <v>1866.5635600000003</v>
      </c>
      <c r="O13" s="36">
        <f t="shared" si="15"/>
        <v>0.58633293751160842</v>
      </c>
      <c r="P13" s="62">
        <f>SUM(P14:P34)</f>
        <v>116.14682999999998</v>
      </c>
      <c r="Q13" s="73">
        <f>SUM(Q14:Q34)</f>
        <v>493.82530000000003</v>
      </c>
      <c r="R13" s="36" t="str">
        <f t="shared" si="16"/>
        <v>св.200</v>
      </c>
      <c r="S13" s="62">
        <f>SUM(S14:S34)</f>
        <v>868.39404000000002</v>
      </c>
      <c r="T13" s="73">
        <f>SUM(T14:T34)</f>
        <v>1539.8489399999996</v>
      </c>
      <c r="U13" s="36">
        <f t="shared" ref="U13:U35" si="26">IF(S13=0," ",IF(T13/S13*100&gt;200,"св.200",T13/S13))</f>
        <v>1.7732145420988836</v>
      </c>
      <c r="V13" s="74">
        <f>SUM(V14:V34)</f>
        <v>0</v>
      </c>
      <c r="W13" s="73">
        <f>SUM(W14:W34)</f>
        <v>0</v>
      </c>
      <c r="X13" s="36" t="str">
        <f t="shared" si="17"/>
        <v xml:space="preserve"> </v>
      </c>
      <c r="Y13" s="62">
        <v>0</v>
      </c>
      <c r="Z13" s="73">
        <f>SUM(Z14:Z34)</f>
        <v>0</v>
      </c>
      <c r="AA13" s="36" t="str">
        <f t="shared" si="18"/>
        <v xml:space="preserve"> </v>
      </c>
      <c r="AB13" s="59">
        <f t="shared" ref="AB13" si="27">SUM(AB14:AB34)</f>
        <v>825.15715999999998</v>
      </c>
      <c r="AC13" s="73">
        <f>SUM(AC14:AC34)</f>
        <v>2114.6880000000001</v>
      </c>
      <c r="AD13" s="36" t="str">
        <f t="shared" si="19"/>
        <v>св.200</v>
      </c>
      <c r="AE13" s="62">
        <f t="shared" ref="AE13" si="28">SUM(AE14:AE34)</f>
        <v>40.085879999999996</v>
      </c>
      <c r="AF13" s="73">
        <f>SUM(AF14:AF34)</f>
        <v>5.5138500000000015</v>
      </c>
      <c r="AG13" s="36">
        <f t="shared" si="24"/>
        <v>0.13755092815724645</v>
      </c>
      <c r="AH13" s="62">
        <f>SUM(AH14:AH34)</f>
        <v>6.7320000000000002</v>
      </c>
      <c r="AI13" s="73">
        <f>SUM(AI14:AI34)</f>
        <v>0</v>
      </c>
      <c r="AJ13" s="36">
        <f t="shared" ref="AJ13:AJ35" si="29">IF(AH13=0," ",IF(AI13/AH13*100&gt;200,"св.200",AI13/AH13))</f>
        <v>0</v>
      </c>
      <c r="AK13" s="62">
        <f t="shared" ref="AK13" si="30">SUM(AK14:AK34)</f>
        <v>29.412299999999998</v>
      </c>
      <c r="AL13" s="73">
        <f>SUM(AL14:AL34)</f>
        <v>3.8663000000000007</v>
      </c>
      <c r="AM13" s="36">
        <f t="shared" si="20"/>
        <v>0.13145180757710212</v>
      </c>
      <c r="AN13" s="62">
        <f t="shared" ref="AN13" si="31">SUM(AN14:AN34)</f>
        <v>1.3379999999999999</v>
      </c>
      <c r="AO13" s="73">
        <f>SUM(AO14:AO34)</f>
        <v>0.32149000000000005</v>
      </c>
      <c r="AP13" s="36">
        <f t="shared" ref="AP13:AP35" si="32">IF(AN13=0," ",IF(AO13/AN13*100&gt;200,"св.200",AO13/AN13))</f>
        <v>0.24027653213751876</v>
      </c>
      <c r="AQ13" s="62">
        <f t="shared" ref="AQ13" si="33">SUM(AQ14:AQ34)</f>
        <v>2.9059999999999999E-2</v>
      </c>
      <c r="AR13" s="73">
        <f>SUM(AR14:AR34)</f>
        <v>7.4400000000000004E-3</v>
      </c>
      <c r="AS13" s="36">
        <f t="shared" si="25"/>
        <v>0.25602202339986235</v>
      </c>
      <c r="AT13" s="61">
        <f t="shared" ref="AT13:AU34" si="34">AE13-AH13-AK13-AN13-AQ13</f>
        <v>2.5745199999999984</v>
      </c>
      <c r="AU13" s="73">
        <f t="shared" si="22"/>
        <v>1.3186200000000008</v>
      </c>
      <c r="AV13" s="36">
        <f t="shared" ref="AV13:AV35" si="35">IF(AT13=0," ",IF(AU13/AT13*100&gt;200,"св.200",AU13/AT13))</f>
        <v>0.51218091139319233</v>
      </c>
    </row>
    <row r="14" spans="1:49" s="16" customFormat="1" ht="15.75" outlineLevel="1" x14ac:dyDescent="0.25">
      <c r="A14" s="48"/>
      <c r="B14" s="48">
        <v>1</v>
      </c>
      <c r="C14" s="49" t="s">
        <v>5</v>
      </c>
      <c r="D14" s="32">
        <f t="shared" si="21"/>
        <v>76.911502855240002</v>
      </c>
      <c r="E14" s="30">
        <f t="shared" si="21"/>
        <v>142.26867000000001</v>
      </c>
      <c r="F14" s="37">
        <f t="shared" si="12"/>
        <v>1.8497710318802749</v>
      </c>
      <c r="G14" s="50">
        <v>9.1825599999999987</v>
      </c>
      <c r="H14" s="30">
        <v>84.299960000000013</v>
      </c>
      <c r="I14" s="37" t="str">
        <f t="shared" si="13"/>
        <v>св.200</v>
      </c>
      <c r="J14" s="68">
        <v>5.3466928552400024</v>
      </c>
      <c r="K14" s="30">
        <v>5.7405499999999998</v>
      </c>
      <c r="L14" s="37">
        <f t="shared" si="14"/>
        <v>1.0736636936931956</v>
      </c>
      <c r="M14" s="50">
        <v>24.091000000000001</v>
      </c>
      <c r="N14" s="30">
        <v>18.504000000000001</v>
      </c>
      <c r="O14" s="37">
        <f t="shared" si="15"/>
        <v>0.76808766759370717</v>
      </c>
      <c r="P14" s="50">
        <v>30.396249999999998</v>
      </c>
      <c r="Q14" s="30">
        <v>19.39</v>
      </c>
      <c r="R14" s="37">
        <f t="shared" si="16"/>
        <v>0.63790763663280836</v>
      </c>
      <c r="S14" s="50">
        <v>7.8949999999999996</v>
      </c>
      <c r="T14" s="30">
        <v>14.334160000000001</v>
      </c>
      <c r="U14" s="37">
        <f t="shared" si="26"/>
        <v>1.815599746675111</v>
      </c>
      <c r="V14" s="50"/>
      <c r="W14" s="30"/>
      <c r="X14" s="37" t="str">
        <f t="shared" si="17"/>
        <v xml:space="preserve"> </v>
      </c>
      <c r="Y14" s="29"/>
      <c r="Z14" s="30"/>
      <c r="AA14" s="37" t="str">
        <f t="shared" si="18"/>
        <v xml:space="preserve"> </v>
      </c>
      <c r="AB14" s="50"/>
      <c r="AC14" s="30">
        <v>0</v>
      </c>
      <c r="AD14" s="37" t="str">
        <f t="shared" si="19"/>
        <v xml:space="preserve"> </v>
      </c>
      <c r="AE14" s="50"/>
      <c r="AF14" s="30">
        <v>0</v>
      </c>
      <c r="AG14" s="39" t="str">
        <f t="shared" si="24"/>
        <v xml:space="preserve"> </v>
      </c>
      <c r="AH14" s="50"/>
      <c r="AI14" s="30"/>
      <c r="AJ14" s="39" t="str">
        <f t="shared" si="29"/>
        <v xml:space="preserve"> </v>
      </c>
      <c r="AK14" s="50"/>
      <c r="AL14" s="30">
        <v>0</v>
      </c>
      <c r="AM14" s="39" t="str">
        <f t="shared" si="20"/>
        <v xml:space="preserve"> </v>
      </c>
      <c r="AN14" s="50"/>
      <c r="AO14" s="30">
        <v>0</v>
      </c>
      <c r="AP14" s="39" t="str">
        <f t="shared" si="32"/>
        <v xml:space="preserve"> </v>
      </c>
      <c r="AQ14" s="50"/>
      <c r="AR14" s="30"/>
      <c r="AS14" s="39" t="str">
        <f t="shared" si="25"/>
        <v xml:space="preserve"> </v>
      </c>
      <c r="AT14" s="60">
        <f t="shared" si="34"/>
        <v>0</v>
      </c>
      <c r="AU14" s="67">
        <f t="shared" si="22"/>
        <v>0</v>
      </c>
      <c r="AV14" s="39" t="str">
        <f t="shared" si="23"/>
        <v xml:space="preserve"> </v>
      </c>
    </row>
    <row r="15" spans="1:49" s="16" customFormat="1" ht="15.75" outlineLevel="1" x14ac:dyDescent="0.25">
      <c r="A15" s="48"/>
      <c r="B15" s="48">
        <v>2</v>
      </c>
      <c r="C15" s="49" t="s">
        <v>6</v>
      </c>
      <c r="D15" s="32">
        <f t="shared" si="21"/>
        <v>693.12578659934002</v>
      </c>
      <c r="E15" s="30">
        <f t="shared" si="21"/>
        <v>635.28094999999996</v>
      </c>
      <c r="F15" s="37">
        <f t="shared" si="12"/>
        <v>0.91654496526071805</v>
      </c>
      <c r="G15" s="50">
        <v>626.66886</v>
      </c>
      <c r="H15" s="30">
        <v>566.29486999999995</v>
      </c>
      <c r="I15" s="37">
        <f t="shared" si="13"/>
        <v>0.90365886378972138</v>
      </c>
      <c r="J15" s="68">
        <v>15.051306599340004</v>
      </c>
      <c r="K15" s="30">
        <v>16.160129999999999</v>
      </c>
      <c r="L15" s="37">
        <f t="shared" si="14"/>
        <v>1.0736695776769718</v>
      </c>
      <c r="M15" s="50">
        <v>9.7125000000000004</v>
      </c>
      <c r="N15" s="30">
        <v>7.1236300000000004</v>
      </c>
      <c r="O15" s="37">
        <f t="shared" si="15"/>
        <v>0.73344967824967822</v>
      </c>
      <c r="P15" s="50"/>
      <c r="Q15" s="30">
        <v>0</v>
      </c>
      <c r="R15" s="37" t="str">
        <f>IF(P15=0," ",IF(Q15/P15*100&gt;200,"св.200",Q15/P15))</f>
        <v xml:space="preserve"> </v>
      </c>
      <c r="S15" s="50">
        <v>41.69312</v>
      </c>
      <c r="T15" s="30">
        <v>45.70232</v>
      </c>
      <c r="U15" s="37">
        <f t="shared" si="26"/>
        <v>1.0961597500978579</v>
      </c>
      <c r="V15" s="50"/>
      <c r="W15" s="30"/>
      <c r="X15" s="37" t="str">
        <f t="shared" si="17"/>
        <v xml:space="preserve"> </v>
      </c>
      <c r="Y15" s="29"/>
      <c r="Z15" s="30"/>
      <c r="AA15" s="37" t="str">
        <f t="shared" si="18"/>
        <v xml:space="preserve"> </v>
      </c>
      <c r="AB15" s="50"/>
      <c r="AC15" s="30">
        <v>0</v>
      </c>
      <c r="AD15" s="37" t="str">
        <f t="shared" si="19"/>
        <v xml:space="preserve"> </v>
      </c>
      <c r="AE15" s="50"/>
      <c r="AF15" s="30">
        <v>0</v>
      </c>
      <c r="AG15" s="39" t="str">
        <f t="shared" si="24"/>
        <v xml:space="preserve"> </v>
      </c>
      <c r="AH15" s="50"/>
      <c r="AI15" s="30"/>
      <c r="AJ15" s="39" t="str">
        <f t="shared" si="29"/>
        <v xml:space="preserve"> </v>
      </c>
      <c r="AK15" s="50"/>
      <c r="AL15" s="30">
        <v>0</v>
      </c>
      <c r="AM15" s="39" t="str">
        <f t="shared" si="20"/>
        <v xml:space="preserve"> </v>
      </c>
      <c r="AN15" s="50"/>
      <c r="AO15" s="30">
        <v>0</v>
      </c>
      <c r="AP15" s="39" t="str">
        <f t="shared" si="32"/>
        <v xml:space="preserve"> </v>
      </c>
      <c r="AQ15" s="50"/>
      <c r="AR15" s="30"/>
      <c r="AS15" s="39" t="str">
        <f t="shared" si="25"/>
        <v xml:space="preserve"> </v>
      </c>
      <c r="AT15" s="60">
        <f t="shared" si="34"/>
        <v>0</v>
      </c>
      <c r="AU15" s="67">
        <f t="shared" si="22"/>
        <v>0</v>
      </c>
      <c r="AV15" s="39" t="str">
        <f t="shared" si="23"/>
        <v xml:space="preserve"> </v>
      </c>
    </row>
    <row r="16" spans="1:49" s="16" customFormat="1" ht="15.75" outlineLevel="1" x14ac:dyDescent="0.25">
      <c r="A16" s="48"/>
      <c r="B16" s="48">
        <v>3</v>
      </c>
      <c r="C16" s="49" t="s">
        <v>164</v>
      </c>
      <c r="D16" s="32">
        <f t="shared" si="21"/>
        <v>472.93950289998003</v>
      </c>
      <c r="E16" s="30">
        <f t="shared" si="21"/>
        <v>377.28285000000005</v>
      </c>
      <c r="F16" s="37">
        <f t="shared" si="12"/>
        <v>0.79774019232178628</v>
      </c>
      <c r="G16" s="50">
        <v>289.75678000000005</v>
      </c>
      <c r="H16" s="30">
        <v>248.77514000000002</v>
      </c>
      <c r="I16" s="37">
        <f t="shared" si="13"/>
        <v>0.85856538024753026</v>
      </c>
      <c r="J16" s="68">
        <v>17.102092899980004</v>
      </c>
      <c r="K16" s="30">
        <v>18.361830000000001</v>
      </c>
      <c r="L16" s="37">
        <f t="shared" si="14"/>
        <v>1.0736598208995503</v>
      </c>
      <c r="M16" s="50">
        <v>76.287630000000007</v>
      </c>
      <c r="N16" s="30">
        <v>24.292999999999999</v>
      </c>
      <c r="O16" s="37">
        <f t="shared" si="15"/>
        <v>0.31843956877412494</v>
      </c>
      <c r="P16" s="50">
        <v>39.142499999999998</v>
      </c>
      <c r="Q16" s="30">
        <v>40.959129999999995</v>
      </c>
      <c r="R16" s="37">
        <f t="shared" si="16"/>
        <v>1.0464106789295522</v>
      </c>
      <c r="S16" s="50">
        <v>24.770919999999997</v>
      </c>
      <c r="T16" s="30">
        <v>44.560169999999999</v>
      </c>
      <c r="U16" s="37">
        <f>IF(T16=0," ",IF(T16/S16*100&gt;200,"св.200",T16/S16))</f>
        <v>1.7988903924440434</v>
      </c>
      <c r="V16" s="50"/>
      <c r="W16" s="30"/>
      <c r="X16" s="37" t="str">
        <f t="shared" si="17"/>
        <v xml:space="preserve"> </v>
      </c>
      <c r="Y16" s="29"/>
      <c r="Z16" s="30"/>
      <c r="AA16" s="37" t="str">
        <f t="shared" si="18"/>
        <v xml:space="preserve"> </v>
      </c>
      <c r="AB16" s="50"/>
      <c r="AC16" s="30">
        <v>0</v>
      </c>
      <c r="AD16" s="37" t="str">
        <f t="shared" si="19"/>
        <v xml:space="preserve"> </v>
      </c>
      <c r="AE16" s="50">
        <v>25.879580000000001</v>
      </c>
      <c r="AF16" s="30">
        <v>0.33357999999999999</v>
      </c>
      <c r="AG16" s="39">
        <f t="shared" si="24"/>
        <v>1.2889699137312119E-2</v>
      </c>
      <c r="AH16" s="50"/>
      <c r="AI16" s="30"/>
      <c r="AJ16" s="39" t="str">
        <f t="shared" si="29"/>
        <v xml:space="preserve"> </v>
      </c>
      <c r="AK16" s="50">
        <v>25.879580000000001</v>
      </c>
      <c r="AL16" s="30">
        <v>0.33357999999999999</v>
      </c>
      <c r="AM16" s="39">
        <f t="shared" si="20"/>
        <v>1.2889699137312119E-2</v>
      </c>
      <c r="AN16" s="50"/>
      <c r="AO16" s="30">
        <v>0</v>
      </c>
      <c r="AP16" s="39" t="str">
        <f>IF(AO16=0," ",IF(AO16/AN16*100&gt;200,"св.200",AO16/AN16))</f>
        <v xml:space="preserve"> </v>
      </c>
      <c r="AQ16" s="50"/>
      <c r="AR16" s="30"/>
      <c r="AS16" s="39" t="str">
        <f t="shared" si="25"/>
        <v xml:space="preserve"> </v>
      </c>
      <c r="AT16" s="60">
        <f t="shared" si="34"/>
        <v>0</v>
      </c>
      <c r="AU16" s="67">
        <f t="shared" si="22"/>
        <v>0</v>
      </c>
      <c r="AV16" s="39" t="str">
        <f t="shared" si="23"/>
        <v xml:space="preserve"> </v>
      </c>
    </row>
    <row r="17" spans="1:49" s="16" customFormat="1" ht="15.75" outlineLevel="1" x14ac:dyDescent="0.25">
      <c r="A17" s="48"/>
      <c r="B17" s="48">
        <v>4</v>
      </c>
      <c r="C17" s="49" t="s">
        <v>7</v>
      </c>
      <c r="D17" s="32">
        <f t="shared" si="21"/>
        <v>306.34714271132003</v>
      </c>
      <c r="E17" s="30">
        <f t="shared" si="21"/>
        <v>1620.49595</v>
      </c>
      <c r="F17" s="37" t="str">
        <f t="shared" si="12"/>
        <v>св.200</v>
      </c>
      <c r="G17" s="50">
        <v>46.632370000000002</v>
      </c>
      <c r="H17" s="30">
        <v>52.6736</v>
      </c>
      <c r="I17" s="37">
        <f t="shared" si="13"/>
        <v>1.1295501386697695</v>
      </c>
      <c r="J17" s="68">
        <v>24.829162711320009</v>
      </c>
      <c r="K17" s="30">
        <v>26.65822</v>
      </c>
      <c r="L17" s="37">
        <f t="shared" si="14"/>
        <v>1.0736656853856008</v>
      </c>
      <c r="M17" s="50">
        <v>218.62661</v>
      </c>
      <c r="N17" s="30">
        <v>151.58495000000002</v>
      </c>
      <c r="O17" s="37">
        <f t="shared" si="15"/>
        <v>0.69335086886266961</v>
      </c>
      <c r="P17" s="50"/>
      <c r="Q17" s="30">
        <v>0</v>
      </c>
      <c r="R17" s="37" t="str">
        <f t="shared" si="16"/>
        <v xml:space="preserve"> </v>
      </c>
      <c r="S17" s="50">
        <v>16.259</v>
      </c>
      <c r="T17" s="30">
        <v>45.650179999999999</v>
      </c>
      <c r="U17" s="37" t="str">
        <f t="shared" si="26"/>
        <v>св.200</v>
      </c>
      <c r="V17" s="50"/>
      <c r="W17" s="30"/>
      <c r="X17" s="37" t="str">
        <f t="shared" si="17"/>
        <v xml:space="preserve"> </v>
      </c>
      <c r="Y17" s="29"/>
      <c r="Z17" s="30"/>
      <c r="AA17" s="37" t="str">
        <f t="shared" si="18"/>
        <v xml:space="preserve"> </v>
      </c>
      <c r="AB17" s="50"/>
      <c r="AC17" s="30">
        <v>1343.9290000000001</v>
      </c>
      <c r="AD17" s="37" t="str">
        <f t="shared" si="19"/>
        <v xml:space="preserve"> </v>
      </c>
      <c r="AE17" s="50"/>
      <c r="AF17" s="30">
        <v>0</v>
      </c>
      <c r="AG17" s="39" t="str">
        <f t="shared" si="24"/>
        <v xml:space="preserve"> </v>
      </c>
      <c r="AH17" s="50"/>
      <c r="AI17" s="30"/>
      <c r="AJ17" s="39" t="str">
        <f t="shared" si="29"/>
        <v xml:space="preserve"> </v>
      </c>
      <c r="AK17" s="50"/>
      <c r="AL17" s="30">
        <v>0</v>
      </c>
      <c r="AM17" s="39" t="str">
        <f t="shared" si="20"/>
        <v xml:space="preserve"> </v>
      </c>
      <c r="AN17" s="50"/>
      <c r="AO17" s="30">
        <v>0</v>
      </c>
      <c r="AP17" s="39" t="str">
        <f t="shared" si="32"/>
        <v xml:space="preserve"> </v>
      </c>
      <c r="AQ17" s="50"/>
      <c r="AR17" s="30"/>
      <c r="AS17" s="39" t="str">
        <f t="shared" si="25"/>
        <v xml:space="preserve"> </v>
      </c>
      <c r="AT17" s="60">
        <f t="shared" si="34"/>
        <v>0</v>
      </c>
      <c r="AU17" s="67">
        <f t="shared" si="22"/>
        <v>0</v>
      </c>
      <c r="AV17" s="39" t="str">
        <f t="shared" si="23"/>
        <v xml:space="preserve"> </v>
      </c>
    </row>
    <row r="18" spans="1:49" s="16" customFormat="1" ht="15.75" outlineLevel="1" x14ac:dyDescent="0.25">
      <c r="A18" s="48"/>
      <c r="B18" s="48">
        <v>5</v>
      </c>
      <c r="C18" s="49" t="s">
        <v>176</v>
      </c>
      <c r="D18" s="32">
        <f t="shared" si="21"/>
        <v>5419.4007833365195</v>
      </c>
      <c r="E18" s="30">
        <f t="shared" si="21"/>
        <v>5554.8584999999994</v>
      </c>
      <c r="F18" s="37">
        <f t="shared" si="12"/>
        <v>1.0249949620039143</v>
      </c>
      <c r="G18" s="50">
        <v>4205.4507599999997</v>
      </c>
      <c r="H18" s="30">
        <v>4614.5527400000001</v>
      </c>
      <c r="I18" s="37">
        <f t="shared" si="13"/>
        <v>1.0972789846670326</v>
      </c>
      <c r="J18" s="68">
        <v>82.690633336520023</v>
      </c>
      <c r="K18" s="30">
        <v>88.782219999999995</v>
      </c>
      <c r="L18" s="37">
        <f t="shared" si="14"/>
        <v>1.0736671908012785</v>
      </c>
      <c r="M18" s="50">
        <v>825.68309999999997</v>
      </c>
      <c r="N18" s="30">
        <v>400.92286000000001</v>
      </c>
      <c r="O18" s="37">
        <f t="shared" si="15"/>
        <v>0.48556505516462678</v>
      </c>
      <c r="P18" s="50">
        <v>16.712790000000002</v>
      </c>
      <c r="Q18" s="30">
        <v>4.6991000000000005</v>
      </c>
      <c r="R18" s="37">
        <f t="shared" si="16"/>
        <v>0.28116789596470726</v>
      </c>
      <c r="S18" s="50">
        <v>262.86960999999997</v>
      </c>
      <c r="T18" s="30">
        <v>376.70184</v>
      </c>
      <c r="U18" s="37">
        <f t="shared" si="26"/>
        <v>1.433036858083367</v>
      </c>
      <c r="V18" s="50"/>
      <c r="W18" s="30"/>
      <c r="X18" s="37" t="str">
        <f t="shared" si="17"/>
        <v xml:space="preserve"> </v>
      </c>
      <c r="Y18" s="29"/>
      <c r="Z18" s="30"/>
      <c r="AA18" s="37" t="str">
        <f t="shared" si="18"/>
        <v xml:space="preserve"> </v>
      </c>
      <c r="AB18" s="50">
        <v>25.361000000000001</v>
      </c>
      <c r="AC18" s="30">
        <v>68.738</v>
      </c>
      <c r="AD18" s="37" t="str">
        <f t="shared" si="19"/>
        <v>св.200</v>
      </c>
      <c r="AE18" s="50">
        <v>0.63288999999999995</v>
      </c>
      <c r="AF18" s="30">
        <v>0.46173999999999998</v>
      </c>
      <c r="AG18" s="39">
        <f t="shared" si="24"/>
        <v>0.72957385959645438</v>
      </c>
      <c r="AH18" s="50"/>
      <c r="AI18" s="30"/>
      <c r="AJ18" s="39" t="str">
        <f t="shared" si="29"/>
        <v xml:space="preserve"> </v>
      </c>
      <c r="AK18" s="50">
        <v>0.46173999999999998</v>
      </c>
      <c r="AL18" s="30">
        <v>0.46173999999999998</v>
      </c>
      <c r="AM18" s="39">
        <f t="shared" si="20"/>
        <v>1</v>
      </c>
      <c r="AN18" s="50"/>
      <c r="AO18" s="30">
        <v>0</v>
      </c>
      <c r="AP18" s="39" t="str">
        <f t="shared" si="32"/>
        <v xml:space="preserve"> </v>
      </c>
      <c r="AQ18" s="50"/>
      <c r="AR18" s="30"/>
      <c r="AS18" s="39" t="str">
        <f t="shared" si="25"/>
        <v xml:space="preserve"> </v>
      </c>
      <c r="AT18" s="60">
        <f t="shared" si="34"/>
        <v>0.17114999999999997</v>
      </c>
      <c r="AU18" s="67">
        <f t="shared" si="22"/>
        <v>0</v>
      </c>
      <c r="AV18" s="39">
        <f t="shared" si="23"/>
        <v>0</v>
      </c>
    </row>
    <row r="19" spans="1:49" s="16" customFormat="1" ht="15.75" outlineLevel="1" x14ac:dyDescent="0.25">
      <c r="A19" s="48"/>
      <c r="B19" s="48">
        <v>6</v>
      </c>
      <c r="C19" s="49" t="s">
        <v>8</v>
      </c>
      <c r="D19" s="32">
        <f t="shared" si="21"/>
        <v>298.33976769742003</v>
      </c>
      <c r="E19" s="30">
        <f t="shared" si="21"/>
        <v>1284.0242499999999</v>
      </c>
      <c r="F19" s="37" t="str">
        <f t="shared" si="12"/>
        <v>св.200</v>
      </c>
      <c r="G19" s="50">
        <v>137.71948999999998</v>
      </c>
      <c r="H19" s="30">
        <v>743.33531999999991</v>
      </c>
      <c r="I19" s="37" t="str">
        <f t="shared" si="13"/>
        <v>св.200</v>
      </c>
      <c r="J19" s="68">
        <v>8.8989476974200024</v>
      </c>
      <c r="K19" s="30">
        <v>9.5543999999999993</v>
      </c>
      <c r="L19" s="37">
        <f t="shared" si="14"/>
        <v>1.0736550348273231</v>
      </c>
      <c r="M19" s="50">
        <v>94.609580000000008</v>
      </c>
      <c r="N19" s="30">
        <v>65.86824</v>
      </c>
      <c r="O19" s="37">
        <f t="shared" si="15"/>
        <v>0.69621110251202889</v>
      </c>
      <c r="P19" s="50">
        <v>0.06</v>
      </c>
      <c r="Q19" s="30">
        <v>411.30419000000001</v>
      </c>
      <c r="R19" s="37" t="str">
        <f t="shared" si="16"/>
        <v>св.200</v>
      </c>
      <c r="S19" s="50">
        <v>9.7953899999999994</v>
      </c>
      <c r="T19" s="30">
        <v>33.338320000000003</v>
      </c>
      <c r="U19" s="37" t="str">
        <f t="shared" si="26"/>
        <v>св.200</v>
      </c>
      <c r="V19" s="50"/>
      <c r="W19" s="30"/>
      <c r="X19" s="37" t="str">
        <f t="shared" si="17"/>
        <v xml:space="preserve"> </v>
      </c>
      <c r="Y19" s="29"/>
      <c r="Z19" s="30"/>
      <c r="AA19" s="37" t="str">
        <f t="shared" si="18"/>
        <v xml:space="preserve"> </v>
      </c>
      <c r="AB19" s="50">
        <v>44.261160000000004</v>
      </c>
      <c r="AC19" s="30">
        <v>17.648</v>
      </c>
      <c r="AD19" s="37">
        <f t="shared" si="19"/>
        <v>0.39872429913721191</v>
      </c>
      <c r="AE19" s="50">
        <v>2.9951999999999996</v>
      </c>
      <c r="AF19" s="30">
        <v>2.9757800000000003</v>
      </c>
      <c r="AG19" s="39">
        <f t="shared" si="24"/>
        <v>0.99351629273504294</v>
      </c>
      <c r="AH19" s="50"/>
      <c r="AI19" s="30"/>
      <c r="AJ19" s="39" t="str">
        <f t="shared" si="29"/>
        <v xml:space="preserve"> </v>
      </c>
      <c r="AK19" s="50">
        <v>2.9757800000000003</v>
      </c>
      <c r="AL19" s="30">
        <v>2.9757800000000003</v>
      </c>
      <c r="AM19" s="39">
        <f t="shared" si="20"/>
        <v>1</v>
      </c>
      <c r="AN19" s="50"/>
      <c r="AO19" s="30">
        <v>0</v>
      </c>
      <c r="AP19" s="39" t="str">
        <f t="shared" si="32"/>
        <v xml:space="preserve"> </v>
      </c>
      <c r="AQ19" s="50"/>
      <c r="AR19" s="30"/>
      <c r="AS19" s="39" t="str">
        <f t="shared" si="25"/>
        <v xml:space="preserve"> </v>
      </c>
      <c r="AT19" s="60">
        <f t="shared" si="34"/>
        <v>1.9419999999999327E-2</v>
      </c>
      <c r="AU19" s="67">
        <f t="shared" si="22"/>
        <v>0</v>
      </c>
      <c r="AV19" s="39">
        <f t="shared" si="23"/>
        <v>0</v>
      </c>
    </row>
    <row r="20" spans="1:49" s="16" customFormat="1" ht="15.75" outlineLevel="1" x14ac:dyDescent="0.25">
      <c r="A20" s="48"/>
      <c r="B20" s="48">
        <v>7</v>
      </c>
      <c r="C20" s="49" t="s">
        <v>9</v>
      </c>
      <c r="D20" s="32">
        <f t="shared" si="21"/>
        <v>595.07171362074007</v>
      </c>
      <c r="E20" s="30">
        <f t="shared" si="21"/>
        <v>700.56550000000004</v>
      </c>
      <c r="F20" s="37">
        <f t="shared" si="12"/>
        <v>1.1772791143732548</v>
      </c>
      <c r="G20" s="50">
        <v>251.52064999999999</v>
      </c>
      <c r="H20" s="30">
        <v>406.10408000000001</v>
      </c>
      <c r="I20" s="37">
        <f t="shared" si="13"/>
        <v>1.6145953821286643</v>
      </c>
      <c r="J20" s="68">
        <v>26.403873620740008</v>
      </c>
      <c r="K20" s="30">
        <v>28.348959999999998</v>
      </c>
      <c r="L20" s="37">
        <f t="shared" si="14"/>
        <v>1.0736667053932625</v>
      </c>
      <c r="M20" s="50">
        <v>279.13774000000001</v>
      </c>
      <c r="N20" s="30">
        <v>223.83669</v>
      </c>
      <c r="O20" s="37">
        <f t="shared" si="15"/>
        <v>0.80188615842486943</v>
      </c>
      <c r="P20" s="50">
        <v>4.55375</v>
      </c>
      <c r="Q20" s="30">
        <v>6.0418799999999999</v>
      </c>
      <c r="R20" s="37">
        <f t="shared" si="16"/>
        <v>1.3267922042272853</v>
      </c>
      <c r="S20" s="50">
        <v>33.4557</v>
      </c>
      <c r="T20" s="30">
        <v>36.233890000000002</v>
      </c>
      <c r="U20" s="37">
        <f>IF(T20=0," ",IF(T20/S20*100&gt;200,"св.200",T20/S20))</f>
        <v>1.0830408570139021</v>
      </c>
      <c r="V20" s="50"/>
      <c r="W20" s="30"/>
      <c r="X20" s="37" t="str">
        <f t="shared" si="17"/>
        <v xml:space="preserve"> </v>
      </c>
      <c r="Y20" s="29"/>
      <c r="Z20" s="30"/>
      <c r="AA20" s="37" t="str">
        <f t="shared" si="18"/>
        <v xml:space="preserve"> </v>
      </c>
      <c r="AB20" s="63"/>
      <c r="AC20" s="30">
        <v>0</v>
      </c>
      <c r="AD20" s="37" t="str">
        <f t="shared" si="19"/>
        <v xml:space="preserve"> </v>
      </c>
      <c r="AE20" s="50"/>
      <c r="AF20" s="30">
        <v>0</v>
      </c>
      <c r="AG20" s="39" t="str">
        <f t="shared" si="24"/>
        <v xml:space="preserve"> </v>
      </c>
      <c r="AH20" s="50"/>
      <c r="AI20" s="30"/>
      <c r="AJ20" s="39" t="str">
        <f t="shared" si="29"/>
        <v xml:space="preserve"> </v>
      </c>
      <c r="AK20" s="50"/>
      <c r="AL20" s="30">
        <v>0</v>
      </c>
      <c r="AM20" s="39" t="str">
        <f t="shared" si="20"/>
        <v xml:space="preserve"> </v>
      </c>
      <c r="AN20" s="50"/>
      <c r="AO20" s="30">
        <v>0</v>
      </c>
      <c r="AP20" s="39" t="str">
        <f>IF(AO20=0," ",IF(AO20/AN20*100&gt;200,"св.200",AO20/AN20))</f>
        <v xml:space="preserve"> </v>
      </c>
      <c r="AQ20" s="50"/>
      <c r="AR20" s="30"/>
      <c r="AS20" s="39" t="str">
        <f t="shared" si="25"/>
        <v xml:space="preserve"> </v>
      </c>
      <c r="AT20" s="60">
        <f t="shared" si="34"/>
        <v>0</v>
      </c>
      <c r="AU20" s="67">
        <f t="shared" si="22"/>
        <v>0</v>
      </c>
      <c r="AV20" s="39" t="str">
        <f t="shared" si="23"/>
        <v xml:space="preserve"> </v>
      </c>
    </row>
    <row r="21" spans="1:49" s="16" customFormat="1" ht="15.75" outlineLevel="1" x14ac:dyDescent="0.25">
      <c r="A21" s="48"/>
      <c r="B21" s="48">
        <v>8</v>
      </c>
      <c r="C21" s="49" t="s">
        <v>165</v>
      </c>
      <c r="D21" s="32">
        <f t="shared" si="21"/>
        <v>577.20947869270003</v>
      </c>
      <c r="E21" s="30">
        <f t="shared" si="21"/>
        <v>912.04280000000006</v>
      </c>
      <c r="F21" s="37">
        <f t="shared" si="12"/>
        <v>1.5800897831159173</v>
      </c>
      <c r="G21" s="50">
        <v>292.57299</v>
      </c>
      <c r="H21" s="30">
        <v>212.99836999999999</v>
      </c>
      <c r="I21" s="37">
        <f t="shared" si="13"/>
        <v>0.72801788709203807</v>
      </c>
      <c r="J21" s="68">
        <v>16.662638692700007</v>
      </c>
      <c r="K21" s="30">
        <v>17.890189999999997</v>
      </c>
      <c r="L21" s="37">
        <f t="shared" si="14"/>
        <v>1.0736708831019535</v>
      </c>
      <c r="M21" s="50">
        <v>116.71978</v>
      </c>
      <c r="N21" s="30">
        <v>73.847820000000013</v>
      </c>
      <c r="O21" s="37">
        <f t="shared" si="15"/>
        <v>0.63269327615250825</v>
      </c>
      <c r="P21" s="50">
        <v>13.776</v>
      </c>
      <c r="Q21" s="30">
        <v>0</v>
      </c>
      <c r="R21" s="37">
        <f t="shared" si="16"/>
        <v>0</v>
      </c>
      <c r="S21" s="50">
        <v>28.655259999999998</v>
      </c>
      <c r="T21" s="30">
        <v>58.741680000000002</v>
      </c>
      <c r="U21" s="37" t="str">
        <f t="shared" si="26"/>
        <v>св.200</v>
      </c>
      <c r="V21" s="50"/>
      <c r="W21" s="30"/>
      <c r="X21" s="37" t="str">
        <f t="shared" si="17"/>
        <v xml:space="preserve"> </v>
      </c>
      <c r="Y21" s="29"/>
      <c r="Z21" s="30"/>
      <c r="AA21" s="37" t="str">
        <f t="shared" si="18"/>
        <v xml:space="preserve"> </v>
      </c>
      <c r="AB21" s="50">
        <v>100.108</v>
      </c>
      <c r="AC21" s="30">
        <v>548.40499999999997</v>
      </c>
      <c r="AD21" s="37" t="str">
        <f t="shared" si="19"/>
        <v>св.200</v>
      </c>
      <c r="AE21" s="50">
        <v>8.7148099999999999</v>
      </c>
      <c r="AF21" s="30">
        <v>0.15974000000000002</v>
      </c>
      <c r="AG21" s="39">
        <f t="shared" si="24"/>
        <v>1.8329716884246474E-2</v>
      </c>
      <c r="AH21" s="50">
        <v>6.7320000000000002</v>
      </c>
      <c r="AI21" s="30"/>
      <c r="AJ21" s="39">
        <f t="shared" si="29"/>
        <v>0</v>
      </c>
      <c r="AK21" s="50"/>
      <c r="AL21" s="30">
        <v>0</v>
      </c>
      <c r="AM21" s="39" t="str">
        <f t="shared" si="20"/>
        <v xml:space="preserve"> </v>
      </c>
      <c r="AN21" s="50">
        <v>0.93788000000000005</v>
      </c>
      <c r="AO21" s="30">
        <v>0.15974000000000002</v>
      </c>
      <c r="AP21" s="39">
        <f t="shared" si="32"/>
        <v>0.170320296839681</v>
      </c>
      <c r="AQ21" s="50"/>
      <c r="AR21" s="30"/>
      <c r="AS21" s="39" t="str">
        <f t="shared" si="25"/>
        <v xml:space="preserve"> </v>
      </c>
      <c r="AT21" s="60">
        <f t="shared" si="34"/>
        <v>1.0449299999999997</v>
      </c>
      <c r="AU21" s="67">
        <f t="shared" si="22"/>
        <v>0</v>
      </c>
      <c r="AV21" s="39">
        <f t="shared" si="23"/>
        <v>0</v>
      </c>
    </row>
    <row r="22" spans="1:49" s="16" customFormat="1" ht="15.75" outlineLevel="1" x14ac:dyDescent="0.25">
      <c r="A22" s="48"/>
      <c r="B22" s="48">
        <v>9</v>
      </c>
      <c r="C22" s="49" t="s">
        <v>10</v>
      </c>
      <c r="D22" s="32">
        <f t="shared" si="21"/>
        <v>1603.8501936413004</v>
      </c>
      <c r="E22" s="30">
        <f t="shared" si="21"/>
        <v>2867.0366500000005</v>
      </c>
      <c r="F22" s="37">
        <f t="shared" si="12"/>
        <v>1.7875962863406996</v>
      </c>
      <c r="G22" s="50">
        <v>1418.0273200000001</v>
      </c>
      <c r="H22" s="30">
        <v>2675.9438700000001</v>
      </c>
      <c r="I22" s="37">
        <f t="shared" si="13"/>
        <v>1.8870890794967192</v>
      </c>
      <c r="J22" s="68">
        <v>23.620663641300009</v>
      </c>
      <c r="K22" s="30">
        <v>25.360900000000001</v>
      </c>
      <c r="L22" s="37">
        <f t="shared" si="14"/>
        <v>1.0736743211421562</v>
      </c>
      <c r="M22" s="50">
        <v>83.696300000000008</v>
      </c>
      <c r="N22" s="30">
        <v>41.691300000000005</v>
      </c>
      <c r="O22" s="37">
        <f t="shared" si="15"/>
        <v>0.49812596255748465</v>
      </c>
      <c r="P22" s="50">
        <v>1.1000000000000001</v>
      </c>
      <c r="Q22" s="30">
        <v>1.512</v>
      </c>
      <c r="R22" s="37">
        <f t="shared" si="16"/>
        <v>1.3745454545454545</v>
      </c>
      <c r="S22" s="50">
        <v>77.064899999999994</v>
      </c>
      <c r="T22" s="30">
        <v>122.42594</v>
      </c>
      <c r="U22" s="37">
        <f t="shared" si="26"/>
        <v>1.5886083028719951</v>
      </c>
      <c r="V22" s="50"/>
      <c r="W22" s="30"/>
      <c r="X22" s="37" t="str">
        <f t="shared" si="17"/>
        <v xml:space="preserve"> </v>
      </c>
      <c r="Y22" s="29"/>
      <c r="Z22" s="30"/>
      <c r="AA22" s="37" t="str">
        <f t="shared" si="18"/>
        <v xml:space="preserve"> </v>
      </c>
      <c r="AB22" s="50"/>
      <c r="AC22" s="30">
        <v>0</v>
      </c>
      <c r="AD22" s="37" t="str">
        <f t="shared" si="19"/>
        <v xml:space="preserve"> </v>
      </c>
      <c r="AE22" s="50">
        <v>0.34100999999999998</v>
      </c>
      <c r="AF22" s="30">
        <v>0.10264</v>
      </c>
      <c r="AG22" s="39">
        <f t="shared" si="24"/>
        <v>0.3009882408140524</v>
      </c>
      <c r="AH22" s="50"/>
      <c r="AI22" s="30"/>
      <c r="AJ22" s="39" t="str">
        <f t="shared" si="29"/>
        <v xml:space="preserve"> </v>
      </c>
      <c r="AK22" s="50">
        <v>9.5200000000000007E-2</v>
      </c>
      <c r="AL22" s="30">
        <v>9.5200000000000007E-2</v>
      </c>
      <c r="AM22" s="39">
        <f t="shared" si="20"/>
        <v>1</v>
      </c>
      <c r="AN22" s="50">
        <v>0.23837</v>
      </c>
      <c r="AO22" s="30">
        <v>0</v>
      </c>
      <c r="AP22" s="39">
        <f t="shared" si="32"/>
        <v>0</v>
      </c>
      <c r="AQ22" s="126">
        <v>7.4400000000000004E-3</v>
      </c>
      <c r="AR22" s="125">
        <v>7.4400000000000004E-3</v>
      </c>
      <c r="AS22" s="39">
        <f t="shared" si="25"/>
        <v>1</v>
      </c>
      <c r="AT22" s="60">
        <f t="shared" si="34"/>
        <v>-2.6020852139652106E-17</v>
      </c>
      <c r="AU22" s="67">
        <f t="shared" si="22"/>
        <v>-1.214306433183765E-17</v>
      </c>
      <c r="AV22" s="39">
        <f t="shared" si="23"/>
        <v>0.46666666666666667</v>
      </c>
    </row>
    <row r="23" spans="1:49" s="16" customFormat="1" ht="15.75" outlineLevel="1" x14ac:dyDescent="0.25">
      <c r="A23" s="48"/>
      <c r="B23" s="48">
        <v>10</v>
      </c>
      <c r="C23" s="49" t="s">
        <v>11</v>
      </c>
      <c r="D23" s="32">
        <f t="shared" si="21"/>
        <v>31.850845202560006</v>
      </c>
      <c r="E23" s="30">
        <f t="shared" si="21"/>
        <v>32.254720000000006</v>
      </c>
      <c r="F23" s="37">
        <f t="shared" si="12"/>
        <v>1.0126801908982792</v>
      </c>
      <c r="G23" s="50">
        <v>18.277000000000001</v>
      </c>
      <c r="H23" s="30">
        <v>13.283430000000001</v>
      </c>
      <c r="I23" s="37">
        <f t="shared" si="13"/>
        <v>0.72678393609454506</v>
      </c>
      <c r="J23" s="68">
        <v>8.2031452025600036</v>
      </c>
      <c r="K23" s="30">
        <v>8.8022900000000011</v>
      </c>
      <c r="L23" s="37">
        <f t="shared" si="14"/>
        <v>1.073038424000226</v>
      </c>
      <c r="M23" s="50">
        <v>0.54400000000000004</v>
      </c>
      <c r="N23" s="30">
        <v>0.54400000000000004</v>
      </c>
      <c r="O23" s="37">
        <f t="shared" si="15"/>
        <v>1</v>
      </c>
      <c r="P23" s="128">
        <v>6.9999999999999999E-4</v>
      </c>
      <c r="Q23" s="30">
        <v>0</v>
      </c>
      <c r="R23" s="37">
        <f t="shared" si="16"/>
        <v>0</v>
      </c>
      <c r="S23" s="50">
        <v>4.8259999999999996</v>
      </c>
      <c r="T23" s="30">
        <v>9.625</v>
      </c>
      <c r="U23" s="37">
        <f t="shared" si="26"/>
        <v>1.9944053046000831</v>
      </c>
      <c r="V23" s="50"/>
      <c r="W23" s="30"/>
      <c r="X23" s="37" t="str">
        <f t="shared" si="17"/>
        <v xml:space="preserve"> </v>
      </c>
      <c r="Y23" s="29"/>
      <c r="Z23" s="30"/>
      <c r="AA23" s="37" t="str">
        <f t="shared" si="18"/>
        <v xml:space="preserve"> </v>
      </c>
      <c r="AB23" s="50"/>
      <c r="AC23" s="30">
        <v>0</v>
      </c>
      <c r="AD23" s="37" t="str">
        <f t="shared" si="19"/>
        <v xml:space="preserve"> </v>
      </c>
      <c r="AE23" s="50"/>
      <c r="AF23" s="30">
        <v>0</v>
      </c>
      <c r="AG23" s="39" t="str">
        <f t="shared" si="24"/>
        <v xml:space="preserve"> </v>
      </c>
      <c r="AH23" s="50"/>
      <c r="AI23" s="30"/>
      <c r="AJ23" s="39" t="str">
        <f t="shared" si="29"/>
        <v xml:space="preserve"> </v>
      </c>
      <c r="AK23" s="50"/>
      <c r="AL23" s="30">
        <v>0</v>
      </c>
      <c r="AM23" s="39" t="str">
        <f t="shared" si="20"/>
        <v xml:space="preserve"> </v>
      </c>
      <c r="AN23" s="50"/>
      <c r="AO23" s="30">
        <v>0</v>
      </c>
      <c r="AP23" s="39" t="str">
        <f t="shared" si="32"/>
        <v xml:space="preserve"> </v>
      </c>
      <c r="AQ23" s="50"/>
      <c r="AR23" s="30"/>
      <c r="AS23" s="39" t="str">
        <f t="shared" si="25"/>
        <v xml:space="preserve"> </v>
      </c>
      <c r="AT23" s="60">
        <f t="shared" si="34"/>
        <v>0</v>
      </c>
      <c r="AU23" s="67">
        <f t="shared" si="22"/>
        <v>0</v>
      </c>
      <c r="AV23" s="39" t="str">
        <f t="shared" si="23"/>
        <v xml:space="preserve"> </v>
      </c>
    </row>
    <row r="24" spans="1:49" s="16" customFormat="1" ht="15.75" outlineLevel="1" x14ac:dyDescent="0.25">
      <c r="A24" s="48"/>
      <c r="B24" s="48">
        <v>11</v>
      </c>
      <c r="C24" s="49" t="s">
        <v>12</v>
      </c>
      <c r="D24" s="32">
        <f>G24+M24+J24+P24+S24+V24+Y24+AB24+AE24</f>
        <v>142.84984437900002</v>
      </c>
      <c r="E24" s="30">
        <f>H24+N24+K24+Q24+T24+W24+Z24+AC24+AF24</f>
        <v>606.71735999999999</v>
      </c>
      <c r="F24" s="37" t="str">
        <f t="shared" si="12"/>
        <v>св.200</v>
      </c>
      <c r="G24" s="50">
        <v>52.215069999999997</v>
      </c>
      <c r="H24" s="30">
        <v>557.75199999999995</v>
      </c>
      <c r="I24" s="37" t="str">
        <f t="shared" si="13"/>
        <v>св.200</v>
      </c>
      <c r="J24" s="68">
        <v>12.817414379000006</v>
      </c>
      <c r="K24" s="30">
        <v>13.761749999999999</v>
      </c>
      <c r="L24" s="37">
        <f t="shared" si="14"/>
        <v>1.0736759843348116</v>
      </c>
      <c r="M24" s="50">
        <v>58.042999999999999</v>
      </c>
      <c r="N24" s="30">
        <v>23.28</v>
      </c>
      <c r="O24" s="37">
        <f t="shared" si="15"/>
        <v>0.40108195648054029</v>
      </c>
      <c r="P24" s="50"/>
      <c r="Q24" s="30">
        <v>0</v>
      </c>
      <c r="R24" s="37" t="str">
        <f t="shared" si="16"/>
        <v xml:space="preserve"> </v>
      </c>
      <c r="S24" s="50">
        <v>18.887880000000003</v>
      </c>
      <c r="T24" s="30">
        <v>11.037129999999999</v>
      </c>
      <c r="U24" s="37">
        <f t="shared" si="26"/>
        <v>0.58434985821595642</v>
      </c>
      <c r="V24" s="50"/>
      <c r="W24" s="30"/>
      <c r="X24" s="37" t="str">
        <f>IF(W24=0," ",IF(W24/V24*100&gt;200,"св.200",W24/V24))</f>
        <v xml:space="preserve"> </v>
      </c>
      <c r="Y24" s="29"/>
      <c r="Z24" s="30"/>
      <c r="AA24" s="37" t="str">
        <f t="shared" si="18"/>
        <v xml:space="preserve"> </v>
      </c>
      <c r="AB24" s="50"/>
      <c r="AC24" s="30">
        <v>0</v>
      </c>
      <c r="AD24" s="37" t="str">
        <f t="shared" si="19"/>
        <v xml:space="preserve"> </v>
      </c>
      <c r="AE24" s="50">
        <v>0.88648000000000005</v>
      </c>
      <c r="AF24" s="30">
        <v>0.88648000000000005</v>
      </c>
      <c r="AG24" s="39">
        <f t="shared" si="24"/>
        <v>1</v>
      </c>
      <c r="AH24" s="50"/>
      <c r="AI24" s="30"/>
      <c r="AJ24" s="39" t="str">
        <f t="shared" si="29"/>
        <v xml:space="preserve"> </v>
      </c>
      <c r="AK24" s="50"/>
      <c r="AL24" s="30">
        <v>0</v>
      </c>
      <c r="AM24" s="39" t="str">
        <f t="shared" si="20"/>
        <v xml:space="preserve"> </v>
      </c>
      <c r="AN24" s="50"/>
      <c r="AO24" s="30">
        <v>0</v>
      </c>
      <c r="AP24" s="39" t="str">
        <f t="shared" si="32"/>
        <v xml:space="preserve"> </v>
      </c>
      <c r="AQ24" s="50"/>
      <c r="AR24" s="30"/>
      <c r="AS24" s="39" t="str">
        <f t="shared" si="25"/>
        <v xml:space="preserve"> </v>
      </c>
      <c r="AT24" s="60">
        <f t="shared" si="34"/>
        <v>0.88648000000000005</v>
      </c>
      <c r="AU24" s="67">
        <f t="shared" si="34"/>
        <v>0.88648000000000005</v>
      </c>
      <c r="AV24" s="39">
        <f t="shared" si="23"/>
        <v>1</v>
      </c>
    </row>
    <row r="25" spans="1:49" s="16" customFormat="1" ht="15.75" outlineLevel="1" x14ac:dyDescent="0.25">
      <c r="A25" s="48"/>
      <c r="B25" s="48">
        <v>12</v>
      </c>
      <c r="C25" s="49" t="s">
        <v>13</v>
      </c>
      <c r="D25" s="32">
        <f t="shared" si="21"/>
        <v>290.34119731648002</v>
      </c>
      <c r="E25" s="30">
        <f t="shared" si="21"/>
        <v>211.01133000000002</v>
      </c>
      <c r="F25" s="37">
        <f t="shared" si="12"/>
        <v>0.72677019985555746</v>
      </c>
      <c r="G25" s="50">
        <v>250.62416000000002</v>
      </c>
      <c r="H25" s="30">
        <v>175.97560000000001</v>
      </c>
      <c r="I25" s="37">
        <f t="shared" si="13"/>
        <v>0.70214938575754227</v>
      </c>
      <c r="J25" s="68">
        <v>7.0312673164800019</v>
      </c>
      <c r="K25" s="30">
        <v>7.5493500000000004</v>
      </c>
      <c r="L25" s="37">
        <f t="shared" si="14"/>
        <v>1.0736826890802043</v>
      </c>
      <c r="M25" s="50">
        <v>27.8855</v>
      </c>
      <c r="N25" s="30">
        <v>21.601110000000002</v>
      </c>
      <c r="O25" s="37">
        <f t="shared" si="15"/>
        <v>0.77463592189489172</v>
      </c>
      <c r="P25" s="50"/>
      <c r="Q25" s="30">
        <v>0</v>
      </c>
      <c r="R25" s="37" t="str">
        <f t="shared" si="16"/>
        <v xml:space="preserve"> </v>
      </c>
      <c r="S25" s="50">
        <v>4.8</v>
      </c>
      <c r="T25" s="30">
        <v>5.8849999999999998</v>
      </c>
      <c r="U25" s="37">
        <f t="shared" si="26"/>
        <v>1.2260416666666667</v>
      </c>
      <c r="V25" s="50"/>
      <c r="W25" s="30"/>
      <c r="X25" s="37" t="str">
        <f t="shared" si="17"/>
        <v xml:space="preserve"> </v>
      </c>
      <c r="Y25" s="29"/>
      <c r="Z25" s="30"/>
      <c r="AA25" s="37" t="str">
        <f t="shared" si="18"/>
        <v xml:space="preserve"> </v>
      </c>
      <c r="AB25" s="50"/>
      <c r="AC25" s="30">
        <v>0</v>
      </c>
      <c r="AD25" s="37" t="str">
        <f t="shared" si="19"/>
        <v xml:space="preserve"> </v>
      </c>
      <c r="AE25" s="129">
        <v>2.7E-4</v>
      </c>
      <c r="AF25" s="134">
        <v>2.7E-4</v>
      </c>
      <c r="AG25" s="39">
        <f t="shared" si="24"/>
        <v>1</v>
      </c>
      <c r="AH25" s="50"/>
      <c r="AI25" s="30"/>
      <c r="AJ25" s="39" t="str">
        <f t="shared" si="29"/>
        <v xml:space="preserve"> </v>
      </c>
      <c r="AK25" s="50"/>
      <c r="AL25" s="30">
        <v>0</v>
      </c>
      <c r="AM25" s="39" t="str">
        <f t="shared" si="20"/>
        <v xml:space="preserve"> </v>
      </c>
      <c r="AN25" s="50"/>
      <c r="AO25" s="30">
        <v>0</v>
      </c>
      <c r="AP25" s="39" t="str">
        <f t="shared" si="32"/>
        <v xml:space="preserve"> </v>
      </c>
      <c r="AQ25" s="50"/>
      <c r="AR25" s="30"/>
      <c r="AS25" s="39" t="str">
        <f t="shared" si="25"/>
        <v xml:space="preserve"> </v>
      </c>
      <c r="AT25" s="60">
        <f t="shared" si="34"/>
        <v>2.7E-4</v>
      </c>
      <c r="AU25" s="67">
        <f t="shared" si="34"/>
        <v>2.7E-4</v>
      </c>
      <c r="AV25" s="39">
        <f t="shared" si="23"/>
        <v>1</v>
      </c>
    </row>
    <row r="26" spans="1:49" s="16" customFormat="1" ht="15.75" outlineLevel="1" x14ac:dyDescent="0.25">
      <c r="A26" s="48"/>
      <c r="B26" s="48">
        <v>13</v>
      </c>
      <c r="C26" s="49" t="s">
        <v>175</v>
      </c>
      <c r="D26" s="32">
        <f t="shared" si="21"/>
        <v>639.55835257102001</v>
      </c>
      <c r="E26" s="30">
        <f t="shared" si="21"/>
        <v>277.53895</v>
      </c>
      <c r="F26" s="37">
        <f t="shared" si="12"/>
        <v>0.43395406984256463</v>
      </c>
      <c r="G26" s="50">
        <v>449.31241</v>
      </c>
      <c r="H26" s="30">
        <v>87.82396</v>
      </c>
      <c r="I26" s="37">
        <f t="shared" si="13"/>
        <v>0.19546301870451341</v>
      </c>
      <c r="J26" s="68">
        <v>61.633452571020023</v>
      </c>
      <c r="K26" s="30">
        <v>66.173749999999998</v>
      </c>
      <c r="L26" s="37">
        <f t="shared" si="14"/>
        <v>1.0736661218799679</v>
      </c>
      <c r="M26" s="50">
        <v>102.82845</v>
      </c>
      <c r="N26" s="30">
        <v>76.549960000000013</v>
      </c>
      <c r="O26" s="37">
        <f t="shared" si="15"/>
        <v>0.74444339090981149</v>
      </c>
      <c r="P26" s="50"/>
      <c r="Q26" s="30">
        <v>0</v>
      </c>
      <c r="R26" s="37" t="str">
        <f t="shared" si="16"/>
        <v xml:space="preserve"> </v>
      </c>
      <c r="S26" s="50">
        <v>25.784040000000001</v>
      </c>
      <c r="T26" s="30">
        <v>46.991279999999996</v>
      </c>
      <c r="U26" s="37">
        <f>IF(T26=0," ",IF(T26/S26*100&gt;200,"св.200",T26/S26))</f>
        <v>1.8224948456487033</v>
      </c>
      <c r="V26" s="50"/>
      <c r="W26" s="30"/>
      <c r="X26" s="37" t="str">
        <f t="shared" si="17"/>
        <v xml:space="preserve"> </v>
      </c>
      <c r="Y26" s="29"/>
      <c r="Z26" s="30"/>
      <c r="AA26" s="37" t="str">
        <f t="shared" si="18"/>
        <v xml:space="preserve"> </v>
      </c>
      <c r="AB26" s="50"/>
      <c r="AC26" s="30">
        <v>0</v>
      </c>
      <c r="AD26" s="37" t="str">
        <f t="shared" si="19"/>
        <v xml:space="preserve"> </v>
      </c>
      <c r="AE26" s="50"/>
      <c r="AF26" s="30">
        <v>0</v>
      </c>
      <c r="AG26" s="39" t="str">
        <f t="shared" si="24"/>
        <v xml:space="preserve"> </v>
      </c>
      <c r="AH26" s="50"/>
      <c r="AI26" s="30"/>
      <c r="AJ26" s="39" t="str">
        <f t="shared" si="29"/>
        <v xml:space="preserve"> </v>
      </c>
      <c r="AK26" s="50"/>
      <c r="AL26" s="30">
        <v>0</v>
      </c>
      <c r="AM26" s="39" t="str">
        <f>IF(AL26=0," ",IF(AL26/AK26*100&gt;200,"св.200",AL26/AK26))</f>
        <v xml:space="preserve"> </v>
      </c>
      <c r="AN26" s="50"/>
      <c r="AO26" s="30">
        <v>0</v>
      </c>
      <c r="AP26" s="39" t="str">
        <f t="shared" si="32"/>
        <v xml:space="preserve"> </v>
      </c>
      <c r="AQ26" s="50"/>
      <c r="AR26" s="30"/>
      <c r="AS26" s="39" t="str">
        <f t="shared" si="25"/>
        <v xml:space="preserve"> </v>
      </c>
      <c r="AT26" s="60">
        <f t="shared" si="34"/>
        <v>0</v>
      </c>
      <c r="AU26" s="67">
        <f t="shared" si="34"/>
        <v>0</v>
      </c>
      <c r="AV26" s="39" t="str">
        <f t="shared" si="23"/>
        <v xml:space="preserve"> </v>
      </c>
    </row>
    <row r="27" spans="1:49" s="16" customFormat="1" ht="15.75" outlineLevel="1" x14ac:dyDescent="0.25">
      <c r="A27" s="48"/>
      <c r="B27" s="48">
        <v>14</v>
      </c>
      <c r="C27" s="49" t="s">
        <v>14</v>
      </c>
      <c r="D27" s="32">
        <f t="shared" si="21"/>
        <v>227.93993617728</v>
      </c>
      <c r="E27" s="30">
        <f t="shared" si="21"/>
        <v>631.67846000000009</v>
      </c>
      <c r="F27" s="37" t="str">
        <f t="shared" si="12"/>
        <v>св.200</v>
      </c>
      <c r="G27" s="50">
        <v>45.999190000000006</v>
      </c>
      <c r="H27" s="30">
        <v>447.89625000000001</v>
      </c>
      <c r="I27" s="37" t="str">
        <f t="shared" si="13"/>
        <v>св.200</v>
      </c>
      <c r="J27" s="68">
        <v>18.750046177280009</v>
      </c>
      <c r="K27" s="30">
        <v>20.131349999999998</v>
      </c>
      <c r="L27" s="37">
        <f t="shared" si="14"/>
        <v>1.0736693557797077</v>
      </c>
      <c r="M27" s="50">
        <v>149.07915</v>
      </c>
      <c r="N27" s="30">
        <v>114.08319</v>
      </c>
      <c r="O27" s="37">
        <f t="shared" si="15"/>
        <v>0.76525248500544851</v>
      </c>
      <c r="P27" s="50"/>
      <c r="Q27" s="30">
        <v>0</v>
      </c>
      <c r="R27" s="37" t="str">
        <f t="shared" si="16"/>
        <v xml:space="preserve"> </v>
      </c>
      <c r="S27" s="50">
        <v>14.095799999999999</v>
      </c>
      <c r="T27" s="30">
        <v>49.551919999999996</v>
      </c>
      <c r="U27" s="37" t="str">
        <f>IF(T27=0," ",IF(T27/S27*100&gt;200,"св.200",T27/S27))</f>
        <v>св.200</v>
      </c>
      <c r="V27" s="50"/>
      <c r="W27" s="30"/>
      <c r="X27" s="37" t="str">
        <f t="shared" si="17"/>
        <v xml:space="preserve"> </v>
      </c>
      <c r="Y27" s="29"/>
      <c r="Z27" s="30"/>
      <c r="AA27" s="37" t="str">
        <f t="shared" si="18"/>
        <v xml:space="preserve"> </v>
      </c>
      <c r="AB27" s="50"/>
      <c r="AC27" s="30">
        <v>0</v>
      </c>
      <c r="AD27" s="37" t="str">
        <f t="shared" si="19"/>
        <v xml:space="preserve"> </v>
      </c>
      <c r="AE27" s="126">
        <v>1.575E-2</v>
      </c>
      <c r="AF27" s="125">
        <v>1.575E-2</v>
      </c>
      <c r="AG27" s="39">
        <f t="shared" si="24"/>
        <v>1</v>
      </c>
      <c r="AH27" s="50"/>
      <c r="AI27" s="30"/>
      <c r="AJ27" s="39" t="str">
        <f t="shared" si="29"/>
        <v xml:space="preserve"> </v>
      </c>
      <c r="AK27" s="50"/>
      <c r="AL27" s="30">
        <v>0</v>
      </c>
      <c r="AM27" s="39" t="str">
        <f t="shared" si="20"/>
        <v xml:space="preserve"> </v>
      </c>
      <c r="AN27" s="50"/>
      <c r="AO27" s="30">
        <v>0</v>
      </c>
      <c r="AP27" s="39" t="str">
        <f t="shared" si="32"/>
        <v xml:space="preserve"> </v>
      </c>
      <c r="AQ27" s="128">
        <v>3.9700000000000004E-3</v>
      </c>
      <c r="AR27" s="130"/>
      <c r="AS27" s="39">
        <f t="shared" si="25"/>
        <v>0</v>
      </c>
      <c r="AT27" s="60">
        <f t="shared" si="34"/>
        <v>1.1779999999999999E-2</v>
      </c>
      <c r="AU27" s="67">
        <f t="shared" si="34"/>
        <v>1.575E-2</v>
      </c>
      <c r="AV27" s="39">
        <f t="shared" si="23"/>
        <v>1.3370118845500851</v>
      </c>
    </row>
    <row r="28" spans="1:49" s="16" customFormat="1" ht="15.75" outlineLevel="1" x14ac:dyDescent="0.25">
      <c r="A28" s="48"/>
      <c r="B28" s="48">
        <v>15</v>
      </c>
      <c r="C28" s="49" t="s">
        <v>151</v>
      </c>
      <c r="D28" s="32">
        <f t="shared" si="21"/>
        <v>2803.2967624029197</v>
      </c>
      <c r="E28" s="30">
        <f t="shared" si="21"/>
        <v>1891.3947800000001</v>
      </c>
      <c r="F28" s="37">
        <f t="shared" si="12"/>
        <v>0.67470372932573186</v>
      </c>
      <c r="G28" s="50">
        <v>2507.1638399999997</v>
      </c>
      <c r="H28" s="30">
        <v>1592.35547</v>
      </c>
      <c r="I28" s="37">
        <f t="shared" si="13"/>
        <v>0.63512222240729199</v>
      </c>
      <c r="J28" s="68">
        <v>66.577312402920015</v>
      </c>
      <c r="K28" s="30">
        <v>71.481729999999999</v>
      </c>
      <c r="L28" s="37">
        <f t="shared" si="14"/>
        <v>1.0736649981813458</v>
      </c>
      <c r="M28" s="50">
        <v>187.93273000000002</v>
      </c>
      <c r="N28" s="30">
        <v>77.857060000000004</v>
      </c>
      <c r="O28" s="37">
        <f t="shared" si="15"/>
        <v>0.41428153573887844</v>
      </c>
      <c r="P28" s="50"/>
      <c r="Q28" s="30">
        <v>4.2000000000000006E-3</v>
      </c>
      <c r="R28" s="37" t="str">
        <f t="shared" si="16"/>
        <v xml:space="preserve"> </v>
      </c>
      <c r="S28" s="50">
        <v>41.622879999999995</v>
      </c>
      <c r="T28" s="30">
        <v>149.69632000000001</v>
      </c>
      <c r="U28" s="37" t="str">
        <f>IF(T28=0," ",IF(T28/S28*100&gt;200,"св.200",T28/S28))</f>
        <v>св.200</v>
      </c>
      <c r="V28" s="50"/>
      <c r="W28" s="30"/>
      <c r="X28" s="37" t="str">
        <f t="shared" si="17"/>
        <v xml:space="preserve"> </v>
      </c>
      <c r="Y28" s="29"/>
      <c r="Z28" s="30"/>
      <c r="AA28" s="37" t="str">
        <f t="shared" si="18"/>
        <v xml:space="preserve"> </v>
      </c>
      <c r="AB28" s="50"/>
      <c r="AC28" s="30">
        <v>0</v>
      </c>
      <c r="AD28" s="37" t="str">
        <f t="shared" si="19"/>
        <v xml:space="preserve"> </v>
      </c>
      <c r="AE28" s="50"/>
      <c r="AF28" s="30">
        <v>0</v>
      </c>
      <c r="AG28" s="39" t="str">
        <f t="shared" si="24"/>
        <v xml:space="preserve"> </v>
      </c>
      <c r="AH28" s="50"/>
      <c r="AI28" s="30"/>
      <c r="AJ28" s="39" t="str">
        <f t="shared" si="29"/>
        <v xml:space="preserve"> </v>
      </c>
      <c r="AK28" s="50"/>
      <c r="AL28" s="30">
        <v>0</v>
      </c>
      <c r="AM28" s="39" t="str">
        <f t="shared" si="20"/>
        <v xml:space="preserve"> </v>
      </c>
      <c r="AN28" s="50"/>
      <c r="AO28" s="30">
        <v>0</v>
      </c>
      <c r="AP28" s="39" t="str">
        <f t="shared" si="32"/>
        <v xml:space="preserve"> </v>
      </c>
      <c r="AQ28" s="50"/>
      <c r="AR28" s="30"/>
      <c r="AS28" s="39" t="str">
        <f t="shared" si="25"/>
        <v xml:space="preserve"> </v>
      </c>
      <c r="AT28" s="60">
        <f t="shared" si="34"/>
        <v>0</v>
      </c>
      <c r="AU28" s="67">
        <f t="shared" si="34"/>
        <v>0</v>
      </c>
      <c r="AV28" s="39" t="str">
        <f t="shared" si="23"/>
        <v xml:space="preserve"> </v>
      </c>
    </row>
    <row r="29" spans="1:49" s="16" customFormat="1" ht="15.75" outlineLevel="1" x14ac:dyDescent="0.25">
      <c r="A29" s="48"/>
      <c r="B29" s="48">
        <v>16</v>
      </c>
      <c r="C29" s="49" t="s">
        <v>15</v>
      </c>
      <c r="D29" s="32">
        <f t="shared" si="21"/>
        <v>342.14966661990002</v>
      </c>
      <c r="E29" s="30">
        <f t="shared" si="21"/>
        <v>373.89082999999999</v>
      </c>
      <c r="F29" s="37">
        <f t="shared" si="12"/>
        <v>1.0927698211536234</v>
      </c>
      <c r="G29" s="50">
        <v>291.78701000000001</v>
      </c>
      <c r="H29" s="30">
        <v>319.69304999999997</v>
      </c>
      <c r="I29" s="37">
        <f t="shared" si="13"/>
        <v>1.0956383904821532</v>
      </c>
      <c r="J29" s="68">
        <v>12.268096619900003</v>
      </c>
      <c r="K29" s="30">
        <v>13.17174</v>
      </c>
      <c r="L29" s="37">
        <f t="shared" si="14"/>
        <v>1.0736579934196313</v>
      </c>
      <c r="M29" s="50">
        <v>14.500020000000001</v>
      </c>
      <c r="N29" s="30">
        <v>7.0949999999999998</v>
      </c>
      <c r="O29" s="37">
        <f t="shared" si="15"/>
        <v>0.48930966991769659</v>
      </c>
      <c r="P29" s="50"/>
      <c r="Q29" s="30">
        <v>0</v>
      </c>
      <c r="R29" s="37" t="str">
        <f t="shared" ref="R29:R32" si="36">IF(Q29=0," ",IF(Q29/P29*100&gt;200,"св.200",Q29/P29))</f>
        <v xml:space="preserve"> </v>
      </c>
      <c r="S29" s="50">
        <v>23.5945</v>
      </c>
      <c r="T29" s="30">
        <v>33.930999999999997</v>
      </c>
      <c r="U29" s="37">
        <f t="shared" ref="U29:U32" si="37">IF(T29=0," ",IF(T29/S29*100&gt;200,"св.200",T29/S29))</f>
        <v>1.4380893852380849</v>
      </c>
      <c r="V29" s="50"/>
      <c r="W29" s="30"/>
      <c r="X29" s="37" t="str">
        <f t="shared" si="17"/>
        <v xml:space="preserve"> </v>
      </c>
      <c r="Y29" s="29"/>
      <c r="Z29" s="30"/>
      <c r="AA29" s="37" t="str">
        <f t="shared" si="18"/>
        <v xml:space="preserve"> </v>
      </c>
      <c r="AB29" s="50"/>
      <c r="AC29" s="30">
        <v>0</v>
      </c>
      <c r="AD29" s="37" t="str">
        <f t="shared" si="19"/>
        <v xml:space="preserve"> </v>
      </c>
      <c r="AE29" s="131">
        <v>4.0000000000000003E-5</v>
      </c>
      <c r="AF29" s="135">
        <v>4.0000000000000003E-5</v>
      </c>
      <c r="AG29" s="39">
        <f t="shared" si="24"/>
        <v>1</v>
      </c>
      <c r="AH29" s="50"/>
      <c r="AI29" s="30"/>
      <c r="AJ29" s="39" t="str">
        <f>IF(AI29=0," ",IF(AI29/AH29*100&gt;200,"св.200",AI29/AH29))</f>
        <v xml:space="preserve"> </v>
      </c>
      <c r="AK29" s="50"/>
      <c r="AL29" s="30">
        <v>0</v>
      </c>
      <c r="AM29" s="39" t="str">
        <f t="shared" si="20"/>
        <v xml:space="preserve"> </v>
      </c>
      <c r="AN29" s="50"/>
      <c r="AO29" s="30">
        <v>0</v>
      </c>
      <c r="AP29" s="39" t="str">
        <f t="shared" si="32"/>
        <v xml:space="preserve"> </v>
      </c>
      <c r="AQ29" s="50"/>
      <c r="AR29" s="30"/>
      <c r="AS29" s="39" t="str">
        <f t="shared" ref="AS29:AS33" si="38">IF(AR29=0," ",IF(AR29/AQ29*100&gt;200,"св.200",AR29/AQ29))</f>
        <v xml:space="preserve"> </v>
      </c>
      <c r="AT29" s="60">
        <f t="shared" si="34"/>
        <v>4.0000000000000003E-5</v>
      </c>
      <c r="AU29" s="67">
        <f t="shared" si="34"/>
        <v>4.0000000000000003E-5</v>
      </c>
      <c r="AV29" s="39">
        <f t="shared" si="23"/>
        <v>1</v>
      </c>
    </row>
    <row r="30" spans="1:49" s="16" customFormat="1" ht="15.75" outlineLevel="1" x14ac:dyDescent="0.25">
      <c r="A30" s="48"/>
      <c r="B30" s="48">
        <v>17</v>
      </c>
      <c r="C30" s="49" t="s">
        <v>170</v>
      </c>
      <c r="D30" s="32">
        <f t="shared" si="21"/>
        <v>525.14741412503997</v>
      </c>
      <c r="E30" s="30">
        <f t="shared" si="21"/>
        <v>419.78691000000003</v>
      </c>
      <c r="F30" s="37">
        <f t="shared" si="12"/>
        <v>0.79936966023038791</v>
      </c>
      <c r="G30" s="50">
        <v>252.97959</v>
      </c>
      <c r="H30" s="30">
        <v>135.80986999999999</v>
      </c>
      <c r="I30" s="37">
        <f t="shared" si="13"/>
        <v>0.53684121315873734</v>
      </c>
      <c r="J30" s="68">
        <v>11.572294125040006</v>
      </c>
      <c r="K30" s="30">
        <v>12.42484</v>
      </c>
      <c r="L30" s="37">
        <f t="shared" si="14"/>
        <v>1.0736712933276786</v>
      </c>
      <c r="M30" s="50">
        <v>167.01167999999998</v>
      </c>
      <c r="N30" s="30">
        <v>144.45354</v>
      </c>
      <c r="O30" s="37">
        <f t="shared" si="15"/>
        <v>0.86493076412380265</v>
      </c>
      <c r="P30" s="50">
        <v>3.1563400000000001</v>
      </c>
      <c r="Q30" s="30">
        <v>0</v>
      </c>
      <c r="R30" s="37" t="str">
        <f t="shared" si="36"/>
        <v xml:space="preserve"> </v>
      </c>
      <c r="S30" s="50">
        <v>70.999510000000001</v>
      </c>
      <c r="T30" s="30">
        <v>109.16266</v>
      </c>
      <c r="U30" s="37">
        <f t="shared" si="37"/>
        <v>1.537512864525403</v>
      </c>
      <c r="V30" s="50"/>
      <c r="W30" s="30"/>
      <c r="X30" s="37" t="str">
        <f t="shared" si="17"/>
        <v xml:space="preserve"> </v>
      </c>
      <c r="Y30" s="29"/>
      <c r="Z30" s="30"/>
      <c r="AA30" s="37" t="str">
        <f t="shared" si="18"/>
        <v xml:space="preserve"> </v>
      </c>
      <c r="AB30" s="50">
        <v>19.428000000000001</v>
      </c>
      <c r="AC30" s="30">
        <v>17.936</v>
      </c>
      <c r="AD30" s="37">
        <f t="shared" si="19"/>
        <v>0.92320362363598929</v>
      </c>
      <c r="AE30" s="50"/>
      <c r="AF30" s="30">
        <v>0</v>
      </c>
      <c r="AG30" s="39" t="str">
        <f t="shared" si="24"/>
        <v xml:space="preserve"> </v>
      </c>
      <c r="AH30" s="50"/>
      <c r="AI30" s="30"/>
      <c r="AJ30" s="39" t="str">
        <f t="shared" si="29"/>
        <v xml:space="preserve"> </v>
      </c>
      <c r="AK30" s="50"/>
      <c r="AL30" s="30">
        <v>0</v>
      </c>
      <c r="AM30" s="39" t="str">
        <f t="shared" si="20"/>
        <v xml:space="preserve"> </v>
      </c>
      <c r="AN30" s="50"/>
      <c r="AO30" s="30">
        <v>0</v>
      </c>
      <c r="AP30" s="39" t="str">
        <f t="shared" si="32"/>
        <v xml:space="preserve"> </v>
      </c>
      <c r="AQ30" s="50"/>
      <c r="AR30" s="30"/>
      <c r="AS30" s="39" t="str">
        <f t="shared" si="38"/>
        <v xml:space="preserve"> </v>
      </c>
      <c r="AT30" s="60">
        <f t="shared" si="34"/>
        <v>0</v>
      </c>
      <c r="AU30" s="67">
        <f t="shared" si="34"/>
        <v>0</v>
      </c>
      <c r="AV30" s="39" t="str">
        <f t="shared" si="23"/>
        <v xml:space="preserve"> </v>
      </c>
    </row>
    <row r="31" spans="1:49" s="16" customFormat="1" ht="15.75" outlineLevel="1" x14ac:dyDescent="0.25">
      <c r="A31" s="48"/>
      <c r="B31" s="48">
        <v>18</v>
      </c>
      <c r="C31" s="49" t="s">
        <v>174</v>
      </c>
      <c r="D31" s="32">
        <f t="shared" si="21"/>
        <v>3233.1768933982003</v>
      </c>
      <c r="E31" s="30">
        <f t="shared" si="21"/>
        <v>981.66022999999996</v>
      </c>
      <c r="F31" s="37">
        <f t="shared" si="12"/>
        <v>0.30362094694059105</v>
      </c>
      <c r="G31" s="50">
        <v>2108.33358</v>
      </c>
      <c r="H31" s="30">
        <v>515.42498999999998</v>
      </c>
      <c r="I31" s="37">
        <f t="shared" si="13"/>
        <v>0.24447032238608085</v>
      </c>
      <c r="J31" s="68">
        <v>74.34100339820003</v>
      </c>
      <c r="K31" s="30">
        <v>79.817309999999992</v>
      </c>
      <c r="L31" s="37">
        <f t="shared" si="14"/>
        <v>1.0736646850522946</v>
      </c>
      <c r="M31" s="50">
        <v>337.08787999999998</v>
      </c>
      <c r="N31" s="30">
        <v>123.30638999999999</v>
      </c>
      <c r="O31" s="37">
        <f t="shared" si="15"/>
        <v>0.36579894240042093</v>
      </c>
      <c r="P31" s="50">
        <v>1.0415999999999999</v>
      </c>
      <c r="Q31" s="30">
        <v>0</v>
      </c>
      <c r="R31" s="37" t="str">
        <f t="shared" si="36"/>
        <v xml:space="preserve"> </v>
      </c>
      <c r="S31" s="50">
        <v>76.333320000000001</v>
      </c>
      <c r="T31" s="30">
        <v>145.0634</v>
      </c>
      <c r="U31" s="37">
        <f t="shared" si="37"/>
        <v>1.9003942184094704</v>
      </c>
      <c r="V31" s="50"/>
      <c r="W31" s="30"/>
      <c r="X31" s="37" t="str">
        <f t="shared" si="17"/>
        <v xml:space="preserve"> </v>
      </c>
      <c r="Y31" s="29"/>
      <c r="Z31" s="30"/>
      <c r="AA31" s="37" t="str">
        <f t="shared" si="18"/>
        <v xml:space="preserve"> </v>
      </c>
      <c r="AB31" s="50">
        <v>635.99900000000002</v>
      </c>
      <c r="AC31" s="30">
        <v>118.032</v>
      </c>
      <c r="AD31" s="37">
        <f t="shared" si="19"/>
        <v>0.18558519746100227</v>
      </c>
      <c r="AE31" s="126">
        <v>4.0509999999999997E-2</v>
      </c>
      <c r="AF31" s="125">
        <v>1.6140000000000002E-2</v>
      </c>
      <c r="AG31" s="39">
        <f t="shared" si="24"/>
        <v>0.3984201431745249</v>
      </c>
      <c r="AH31" s="50"/>
      <c r="AI31" s="30"/>
      <c r="AJ31" s="39" t="str">
        <f t="shared" si="29"/>
        <v xml:space="preserve"> </v>
      </c>
      <c r="AK31" s="50"/>
      <c r="AL31" s="30">
        <v>0</v>
      </c>
      <c r="AM31" s="39" t="str">
        <f t="shared" si="20"/>
        <v xml:space="preserve"> </v>
      </c>
      <c r="AN31" s="126">
        <v>1.575E-2</v>
      </c>
      <c r="AO31" s="125">
        <v>1.575E-2</v>
      </c>
      <c r="AP31" s="39">
        <f t="shared" si="32"/>
        <v>1</v>
      </c>
      <c r="AQ31" s="50"/>
      <c r="AR31" s="30"/>
      <c r="AS31" s="39" t="str">
        <f t="shared" si="38"/>
        <v xml:space="preserve"> </v>
      </c>
      <c r="AT31" s="60">
        <f>AE31-AH31-AK31-AN31-AQ31</f>
        <v>2.4759999999999997E-2</v>
      </c>
      <c r="AU31" s="67">
        <f>AF31-AI31-AL31-AO31-AR31</f>
        <v>3.9000000000000146E-4</v>
      </c>
      <c r="AV31" s="39">
        <f>IF(AT31=0," ",IF(AU31/AT31*100&gt;200,"св.200",AU31/AT31))</f>
        <v>1.5751211631664035E-2</v>
      </c>
      <c r="AW31" s="53"/>
    </row>
    <row r="32" spans="1:49" s="16" customFormat="1" ht="15.75" outlineLevel="1" x14ac:dyDescent="0.25">
      <c r="A32" s="48"/>
      <c r="B32" s="48">
        <v>19</v>
      </c>
      <c r="C32" s="49" t="s">
        <v>16</v>
      </c>
      <c r="D32" s="32">
        <f t="shared" si="21"/>
        <v>1517.9340853742799</v>
      </c>
      <c r="E32" s="30">
        <f t="shared" si="21"/>
        <v>1230.9813600000002</v>
      </c>
      <c r="F32" s="37">
        <f t="shared" si="12"/>
        <v>0.81095837550579464</v>
      </c>
      <c r="G32" s="50">
        <v>1432.26341</v>
      </c>
      <c r="H32" s="30">
        <v>1082.60014</v>
      </c>
      <c r="I32" s="37">
        <f t="shared" si="13"/>
        <v>0.75586664606617293</v>
      </c>
      <c r="J32" s="68">
        <v>20.581105374280007</v>
      </c>
      <c r="K32" s="30">
        <v>22.09722</v>
      </c>
      <c r="L32" s="37">
        <f t="shared" si="14"/>
        <v>1.0736653643304632</v>
      </c>
      <c r="M32" s="50">
        <v>26.212019999999999</v>
      </c>
      <c r="N32" s="30">
        <v>12.38823</v>
      </c>
      <c r="O32" s="37">
        <f t="shared" si="15"/>
        <v>0.47261637981353594</v>
      </c>
      <c r="P32" s="50">
        <v>6.2068999999999992</v>
      </c>
      <c r="Q32" s="30">
        <v>7.2134999999999998</v>
      </c>
      <c r="R32" s="37">
        <f t="shared" si="36"/>
        <v>1.1621743543475811</v>
      </c>
      <c r="S32" s="50">
        <v>32.390860000000004</v>
      </c>
      <c r="T32" s="30">
        <v>106.40248</v>
      </c>
      <c r="U32" s="37" t="str">
        <f t="shared" si="37"/>
        <v>св.200</v>
      </c>
      <c r="V32" s="50"/>
      <c r="W32" s="30"/>
      <c r="X32" s="37" t="str">
        <f t="shared" si="17"/>
        <v xml:space="preserve"> </v>
      </c>
      <c r="Y32" s="29"/>
      <c r="Z32" s="30"/>
      <c r="AA32" s="37" t="str">
        <f t="shared" si="18"/>
        <v xml:space="preserve"> </v>
      </c>
      <c r="AB32" s="50"/>
      <c r="AC32" s="30">
        <v>0</v>
      </c>
      <c r="AD32" s="37" t="str">
        <f t="shared" si="19"/>
        <v xml:space="preserve"> </v>
      </c>
      <c r="AE32" s="50">
        <v>0.27979000000000004</v>
      </c>
      <c r="AF32" s="30">
        <v>0.27979000000000004</v>
      </c>
      <c r="AG32" s="39">
        <f t="shared" si="24"/>
        <v>1</v>
      </c>
      <c r="AH32" s="50"/>
      <c r="AI32" s="30"/>
      <c r="AJ32" s="39" t="str">
        <f t="shared" si="29"/>
        <v xml:space="preserve"> </v>
      </c>
      <c r="AK32" s="50"/>
      <c r="AL32" s="30">
        <v>0</v>
      </c>
      <c r="AM32" s="39" t="str">
        <f t="shared" si="20"/>
        <v xml:space="preserve"> </v>
      </c>
      <c r="AN32" s="50">
        <v>0.14599999999999999</v>
      </c>
      <c r="AO32" s="30">
        <v>0.14599999999999999</v>
      </c>
      <c r="AP32" s="39">
        <f t="shared" si="32"/>
        <v>1</v>
      </c>
      <c r="AQ32" s="50"/>
      <c r="AR32" s="30"/>
      <c r="AS32" s="39" t="str">
        <f t="shared" si="38"/>
        <v xml:space="preserve"> </v>
      </c>
      <c r="AT32" s="60">
        <f t="shared" si="34"/>
        <v>0.13379000000000005</v>
      </c>
      <c r="AU32" s="67">
        <f t="shared" si="34"/>
        <v>0.13379000000000005</v>
      </c>
      <c r="AV32" s="39">
        <f t="shared" si="23"/>
        <v>1</v>
      </c>
    </row>
    <row r="33" spans="1:101" s="16" customFormat="1" ht="15.75" outlineLevel="1" x14ac:dyDescent="0.25">
      <c r="A33" s="48"/>
      <c r="B33" s="48">
        <v>20</v>
      </c>
      <c r="C33" s="49" t="s">
        <v>17</v>
      </c>
      <c r="D33" s="32">
        <f t="shared" si="21"/>
        <v>740.19001856934005</v>
      </c>
      <c r="E33" s="30">
        <f t="shared" si="21"/>
        <v>853.92883999999992</v>
      </c>
      <c r="F33" s="37">
        <f t="shared" si="12"/>
        <v>1.1536616525179539</v>
      </c>
      <c r="G33" s="50">
        <v>471.24709000000001</v>
      </c>
      <c r="H33" s="30">
        <v>610.68557999999996</v>
      </c>
      <c r="I33" s="37">
        <f t="shared" si="13"/>
        <v>1.2958925221161577</v>
      </c>
      <c r="J33" s="68">
        <v>33.361898569340013</v>
      </c>
      <c r="K33" s="30">
        <v>35.819470000000003</v>
      </c>
      <c r="L33" s="37">
        <f t="shared" si="14"/>
        <v>1.0736640160197155</v>
      </c>
      <c r="M33" s="50">
        <v>193.96678</v>
      </c>
      <c r="N33" s="30">
        <v>128.25871000000001</v>
      </c>
      <c r="O33" s="37">
        <f t="shared" si="15"/>
        <v>0.66124060006564012</v>
      </c>
      <c r="P33" s="50"/>
      <c r="Q33" s="30">
        <v>1.1220999999999999</v>
      </c>
      <c r="R33" s="37" t="str">
        <f t="shared" si="16"/>
        <v xml:space="preserve"> </v>
      </c>
      <c r="S33" s="50">
        <v>41.332349999999998</v>
      </c>
      <c r="T33" s="30">
        <v>77.761080000000007</v>
      </c>
      <c r="U33" s="37">
        <f t="shared" ref="U33" si="39">IF(T33=0," ",IF(T33/S33*100&gt;200,"св.200",T33/S33))</f>
        <v>1.8813612098029755</v>
      </c>
      <c r="V33" s="50"/>
      <c r="W33" s="30"/>
      <c r="X33" s="37" t="str">
        <f t="shared" si="17"/>
        <v xml:space="preserve"> </v>
      </c>
      <c r="Y33" s="29"/>
      <c r="Z33" s="30"/>
      <c r="AA33" s="37" t="str">
        <f t="shared" si="18"/>
        <v xml:space="preserve"> </v>
      </c>
      <c r="AB33" s="63"/>
      <c r="AC33" s="30">
        <v>0</v>
      </c>
      <c r="AD33" s="37" t="str">
        <f t="shared" si="19"/>
        <v xml:space="preserve"> </v>
      </c>
      <c r="AE33" s="50">
        <v>0.28189999999999998</v>
      </c>
      <c r="AF33" s="30">
        <v>0.28189999999999998</v>
      </c>
      <c r="AG33" s="39">
        <f t="shared" si="24"/>
        <v>1</v>
      </c>
      <c r="AH33" s="50"/>
      <c r="AI33" s="30"/>
      <c r="AJ33" s="39" t="str">
        <f t="shared" si="29"/>
        <v xml:space="preserve"> </v>
      </c>
      <c r="AK33" s="50"/>
      <c r="AL33" s="30">
        <v>0</v>
      </c>
      <c r="AM33" s="39" t="str">
        <f t="shared" si="20"/>
        <v xml:space="preserve"> </v>
      </c>
      <c r="AN33" s="50"/>
      <c r="AO33" s="30">
        <v>0</v>
      </c>
      <c r="AP33" s="39" t="str">
        <f t="shared" si="32"/>
        <v xml:space="preserve"> </v>
      </c>
      <c r="AQ33" s="50"/>
      <c r="AR33" s="30"/>
      <c r="AS33" s="39" t="str">
        <f t="shared" si="38"/>
        <v xml:space="preserve"> </v>
      </c>
      <c r="AT33" s="60">
        <f t="shared" si="34"/>
        <v>0.28189999999999998</v>
      </c>
      <c r="AU33" s="67">
        <f t="shared" si="34"/>
        <v>0.28189999999999998</v>
      </c>
      <c r="AV33" s="39">
        <f t="shared" si="23"/>
        <v>1</v>
      </c>
    </row>
    <row r="34" spans="1:101" s="16" customFormat="1" ht="15.75" outlineLevel="1" x14ac:dyDescent="0.25">
      <c r="A34" s="48"/>
      <c r="B34" s="48">
        <v>21</v>
      </c>
      <c r="C34" s="49" t="s">
        <v>18</v>
      </c>
      <c r="D34" s="32">
        <f t="shared" si="21"/>
        <v>477.11882442373997</v>
      </c>
      <c r="E34" s="30">
        <f t="shared" si="21"/>
        <v>791.68933000000004</v>
      </c>
      <c r="F34" s="37">
        <f t="shared" si="12"/>
        <v>1.65931271095035</v>
      </c>
      <c r="G34" s="50">
        <v>251.46245000000002</v>
      </c>
      <c r="H34" s="30">
        <v>617.20015999999998</v>
      </c>
      <c r="I34" s="37" t="str">
        <f t="shared" si="13"/>
        <v>св.200</v>
      </c>
      <c r="J34" s="68">
        <v>24.572814423740013</v>
      </c>
      <c r="K34" s="30">
        <v>26.382919999999999</v>
      </c>
      <c r="L34" s="37">
        <f t="shared" si="14"/>
        <v>1.0736629327453524</v>
      </c>
      <c r="M34" s="50">
        <v>189.79791</v>
      </c>
      <c r="N34" s="30">
        <v>129.47388000000001</v>
      </c>
      <c r="O34" s="37">
        <f t="shared" si="15"/>
        <v>0.68216704809868567</v>
      </c>
      <c r="P34" s="50"/>
      <c r="Q34" s="30">
        <v>1.5791999999999999</v>
      </c>
      <c r="R34" s="37" t="str">
        <f t="shared" si="16"/>
        <v xml:space="preserve"> </v>
      </c>
      <c r="S34" s="50">
        <v>11.268000000000001</v>
      </c>
      <c r="T34" s="30">
        <v>17.053169999999998</v>
      </c>
      <c r="U34" s="37">
        <f t="shared" si="26"/>
        <v>1.5134158679446217</v>
      </c>
      <c r="V34" s="50"/>
      <c r="W34" s="30"/>
      <c r="X34" s="37" t="str">
        <f t="shared" si="17"/>
        <v xml:space="preserve"> </v>
      </c>
      <c r="Y34" s="29"/>
      <c r="Z34" s="30"/>
      <c r="AA34" s="37" t="str">
        <f t="shared" si="18"/>
        <v xml:space="preserve"> </v>
      </c>
      <c r="AB34" s="50"/>
      <c r="AC34" s="30">
        <v>0</v>
      </c>
      <c r="AD34" s="37" t="str">
        <f t="shared" si="19"/>
        <v xml:space="preserve"> </v>
      </c>
      <c r="AE34" s="50">
        <v>1.7649999999999999E-2</v>
      </c>
      <c r="AF34" s="30">
        <v>0</v>
      </c>
      <c r="AG34" s="39">
        <f t="shared" si="24"/>
        <v>0</v>
      </c>
      <c r="AH34" s="50"/>
      <c r="AI34" s="30"/>
      <c r="AJ34" s="39" t="str">
        <f t="shared" si="29"/>
        <v xml:space="preserve"> </v>
      </c>
      <c r="AK34" s="50"/>
      <c r="AL34" s="30">
        <v>0</v>
      </c>
      <c r="AM34" s="39" t="str">
        <f t="shared" si="20"/>
        <v xml:space="preserve"> </v>
      </c>
      <c r="AN34" s="50"/>
      <c r="AO34" s="30">
        <v>0</v>
      </c>
      <c r="AP34" s="39" t="str">
        <f t="shared" si="32"/>
        <v xml:space="preserve"> </v>
      </c>
      <c r="AQ34" s="50">
        <v>1.7649999999999999E-2</v>
      </c>
      <c r="AR34" s="30"/>
      <c r="AS34" s="39">
        <f t="shared" si="25"/>
        <v>0</v>
      </c>
      <c r="AT34" s="60">
        <f t="shared" si="34"/>
        <v>0</v>
      </c>
      <c r="AU34" s="67">
        <f t="shared" si="34"/>
        <v>0</v>
      </c>
      <c r="AV34" s="39" t="str">
        <f t="shared" si="23"/>
        <v xml:space="preserve"> </v>
      </c>
    </row>
    <row r="35" spans="1:101" s="18" customFormat="1" ht="28.5" customHeight="1" x14ac:dyDescent="0.2">
      <c r="A35" s="51"/>
      <c r="B35" s="51"/>
      <c r="C35" s="52" t="s">
        <v>34</v>
      </c>
      <c r="D35" s="31">
        <f>D6+D13</f>
        <v>227838.39626580002</v>
      </c>
      <c r="E35" s="41">
        <f>E6+E13</f>
        <v>191114.99503999998</v>
      </c>
      <c r="F35" s="42">
        <f t="shared" si="12"/>
        <v>0.83881820699370657</v>
      </c>
      <c r="G35" s="41">
        <f>G6+G13</f>
        <v>27475.779620000001</v>
      </c>
      <c r="H35" s="41">
        <f>H6+H13</f>
        <v>34673.759789999996</v>
      </c>
      <c r="I35" s="42">
        <f t="shared" si="13"/>
        <v>1.2619754660122724</v>
      </c>
      <c r="J35" s="41">
        <f t="shared" ref="J35" si="40">J6+J13</f>
        <v>2563.4828758000008</v>
      </c>
      <c r="K35" s="41">
        <f>K6+K13</f>
        <v>2752.3246200000003</v>
      </c>
      <c r="L35" s="42">
        <f t="shared" si="14"/>
        <v>1.0736660837420522</v>
      </c>
      <c r="M35" s="41">
        <f t="shared" ref="M35" si="41">M6+M13</f>
        <v>14823.884770000001</v>
      </c>
      <c r="N35" s="41">
        <f>N6+N13</f>
        <v>10011.279890000002</v>
      </c>
      <c r="O35" s="42">
        <f t="shared" si="15"/>
        <v>0.67534792973164759</v>
      </c>
      <c r="P35" s="41">
        <f t="shared" ref="P35" si="42">P6+P13</f>
        <v>116.90526999999997</v>
      </c>
      <c r="Q35" s="41">
        <f>Q6+Q13</f>
        <v>494.34974000000005</v>
      </c>
      <c r="R35" s="42" t="str">
        <f t="shared" si="16"/>
        <v>св.200</v>
      </c>
      <c r="S35" s="41">
        <f t="shared" ref="S35" si="43">S6+S13</f>
        <v>4652.6027799999993</v>
      </c>
      <c r="T35" s="41">
        <f>T6+T13</f>
        <v>6416.1026200000006</v>
      </c>
      <c r="U35" s="42">
        <f t="shared" si="26"/>
        <v>1.3790351171994961</v>
      </c>
      <c r="V35" s="41">
        <f t="shared" ref="V35" si="44">V6+V13</f>
        <v>84102.463050000006</v>
      </c>
      <c r="W35" s="41">
        <f>W6+W13</f>
        <v>47348.507759999993</v>
      </c>
      <c r="X35" s="42">
        <f t="shared" si="17"/>
        <v>0.56298598213289774</v>
      </c>
      <c r="Y35" s="41">
        <f t="shared" ref="Y35" si="45">Y6+Y13</f>
        <v>93230.620870000013</v>
      </c>
      <c r="Z35" s="41">
        <f>Z6+Z13</f>
        <v>87255.849929999997</v>
      </c>
      <c r="AA35" s="42">
        <f t="shared" si="18"/>
        <v>0.93591407110405078</v>
      </c>
      <c r="AB35" s="41">
        <f t="shared" ref="AB35" si="46">AB6+AB13</f>
        <v>825.15715999999998</v>
      </c>
      <c r="AC35" s="41">
        <f>AC6+AC13</f>
        <v>2150.4390000000003</v>
      </c>
      <c r="AD35" s="42" t="str">
        <f t="shared" si="19"/>
        <v>св.200</v>
      </c>
      <c r="AE35" s="41">
        <f t="shared" ref="AE35" si="47">AE13+AE6</f>
        <v>47.499869999999994</v>
      </c>
      <c r="AF35" s="41">
        <f>AF6+AF13</f>
        <v>12.381690000000003</v>
      </c>
      <c r="AG35" s="42">
        <f t="shared" si="24"/>
        <v>0.26066787130154262</v>
      </c>
      <c r="AH35" s="41">
        <f t="shared" ref="AH35" si="48">AH13+AH6</f>
        <v>7.9556000000000004</v>
      </c>
      <c r="AI35" s="41">
        <f>AI6+AI13</f>
        <v>1.2236</v>
      </c>
      <c r="AJ35" s="42">
        <f t="shared" si="29"/>
        <v>0.15380361003569812</v>
      </c>
      <c r="AK35" s="41">
        <f t="shared" ref="AK35" si="49">AK13+AK6</f>
        <v>32.373809999999999</v>
      </c>
      <c r="AL35" s="41">
        <f>AL6+AL13</f>
        <v>6.8278100000000013</v>
      </c>
      <c r="AM35" s="42">
        <f t="shared" si="20"/>
        <v>0.2109053583745627</v>
      </c>
      <c r="AN35" s="41">
        <f t="shared" ref="AN35" si="50">AN13+AN6</f>
        <v>1.3980199999999998</v>
      </c>
      <c r="AO35" s="41">
        <f>AO6+AO13</f>
        <v>0.38151000000000007</v>
      </c>
      <c r="AP35" s="42">
        <f t="shared" si="32"/>
        <v>0.27289309165820241</v>
      </c>
      <c r="AQ35" s="41">
        <f t="shared" ref="AQ35" si="51">AQ13+AQ6</f>
        <v>1.8943400000000001</v>
      </c>
      <c r="AR35" s="41">
        <f>AR6+AR13</f>
        <v>1.8727</v>
      </c>
      <c r="AS35" s="42">
        <f t="shared" si="25"/>
        <v>0.98857649629950273</v>
      </c>
      <c r="AT35" s="41">
        <f t="shared" ref="AT35" si="52">AT13+AT6</f>
        <v>3.8780999999999985</v>
      </c>
      <c r="AU35" s="41">
        <f>AU6+AU13</f>
        <v>2.0760700000000014</v>
      </c>
      <c r="AV35" s="40">
        <f t="shared" si="35"/>
        <v>0.53533173461231076</v>
      </c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</row>
    <row r="36" spans="1:101" s="115" customFormat="1" x14ac:dyDescent="0.25">
      <c r="C36" s="116"/>
      <c r="D36" s="117"/>
      <c r="E36" s="117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I36" s="116"/>
      <c r="AL36" s="116"/>
      <c r="AO36" s="116"/>
      <c r="AR36" s="116"/>
    </row>
    <row r="37" spans="1:101" s="115" customFormat="1" ht="21" customHeight="1" x14ac:dyDescent="0.25">
      <c r="C37" s="124" t="s">
        <v>190</v>
      </c>
      <c r="D37" s="117"/>
      <c r="E37" s="117"/>
      <c r="F37" s="118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I37" s="116"/>
      <c r="AL37" s="116"/>
      <c r="AO37" s="116"/>
      <c r="AP37" s="119"/>
      <c r="AR37" s="116"/>
    </row>
    <row r="38" spans="1:101" s="115" customFormat="1" ht="21.75" customHeight="1" x14ac:dyDescent="0.25">
      <c r="C38" s="120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I38" s="116"/>
      <c r="AL38" s="116"/>
      <c r="AO38" s="116"/>
      <c r="AR38" s="116"/>
    </row>
    <row r="39" spans="1:101" s="115" customFormat="1" x14ac:dyDescent="0.25">
      <c r="C39" s="116"/>
      <c r="D39" s="121"/>
      <c r="E39" s="121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I39" s="116"/>
      <c r="AL39" s="116"/>
      <c r="AO39" s="116"/>
      <c r="AR39" s="116"/>
    </row>
    <row r="40" spans="1:101" s="115" customFormat="1" x14ac:dyDescent="0.25">
      <c r="C40" s="116"/>
      <c r="D40" s="121"/>
      <c r="E40" s="121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I40" s="116"/>
      <c r="AL40" s="116"/>
      <c r="AO40" s="116"/>
      <c r="AR40" s="116"/>
    </row>
    <row r="41" spans="1:101" s="115" customFormat="1" x14ac:dyDescent="0.25">
      <c r="C41" s="116"/>
      <c r="D41" s="121"/>
      <c r="E41" s="121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I41" s="116"/>
      <c r="AL41" s="116"/>
      <c r="AO41" s="116"/>
      <c r="AR41" s="116"/>
    </row>
    <row r="42" spans="1:101" s="115" customFormat="1" x14ac:dyDescent="0.25">
      <c r="C42" s="116"/>
      <c r="D42" s="121"/>
      <c r="E42" s="121"/>
      <c r="F42" s="116"/>
      <c r="G42" s="116"/>
      <c r="H42" s="116"/>
      <c r="I42" s="122"/>
      <c r="J42" s="116"/>
      <c r="K42" s="116"/>
      <c r="L42" s="122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I42" s="116"/>
      <c r="AL42" s="116"/>
      <c r="AO42" s="116"/>
      <c r="AR42" s="116"/>
    </row>
    <row r="43" spans="1:101" s="115" customFormat="1" x14ac:dyDescent="0.25">
      <c r="C43" s="116"/>
      <c r="D43" s="121"/>
      <c r="E43" s="121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I43" s="116"/>
      <c r="AL43" s="116"/>
      <c r="AO43" s="116"/>
      <c r="AR43" s="116"/>
    </row>
    <row r="44" spans="1:101" s="115" customFormat="1" x14ac:dyDescent="0.25">
      <c r="C44" s="116"/>
      <c r="D44" s="121"/>
      <c r="E44" s="121"/>
      <c r="F44" s="116"/>
      <c r="G44" s="116"/>
      <c r="H44" s="116"/>
      <c r="I44" s="122"/>
      <c r="J44" s="116"/>
      <c r="K44" s="116"/>
      <c r="L44" s="122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I44" s="116"/>
      <c r="AL44" s="116"/>
      <c r="AO44" s="116"/>
      <c r="AR44" s="116"/>
    </row>
    <row r="45" spans="1:101" s="115" customFormat="1" x14ac:dyDescent="0.25">
      <c r="C45" s="116"/>
      <c r="D45" s="121"/>
      <c r="E45" s="121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I45" s="116"/>
      <c r="AL45" s="116"/>
      <c r="AO45" s="116"/>
      <c r="AR45" s="116"/>
    </row>
    <row r="46" spans="1:101" s="115" customFormat="1" x14ac:dyDescent="0.25">
      <c r="C46" s="116"/>
      <c r="D46" s="121"/>
      <c r="E46" s="121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I46" s="116"/>
      <c r="AL46" s="116"/>
      <c r="AO46" s="116"/>
      <c r="AR46" s="116"/>
    </row>
    <row r="47" spans="1:101" s="115" customFormat="1" x14ac:dyDescent="0.25">
      <c r="C47" s="116"/>
      <c r="D47" s="121"/>
      <c r="E47" s="121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I47" s="116"/>
      <c r="AL47" s="116"/>
      <c r="AO47" s="116"/>
      <c r="AR47" s="116"/>
    </row>
    <row r="48" spans="1:101" s="115" customFormat="1" x14ac:dyDescent="0.25">
      <c r="C48" s="116"/>
      <c r="D48" s="121"/>
      <c r="E48" s="121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I48" s="116"/>
      <c r="AL48" s="116"/>
      <c r="AO48" s="116"/>
      <c r="AR48" s="116"/>
    </row>
    <row r="49" spans="3:44" s="115" customFormat="1" x14ac:dyDescent="0.25">
      <c r="C49" s="116"/>
      <c r="D49" s="121"/>
      <c r="E49" s="121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I49" s="116"/>
      <c r="AL49" s="116"/>
      <c r="AO49" s="116"/>
      <c r="AR49" s="116"/>
    </row>
    <row r="50" spans="3:44" s="115" customFormat="1" x14ac:dyDescent="0.25">
      <c r="C50" s="116"/>
      <c r="D50" s="121"/>
      <c r="E50" s="121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I50" s="116"/>
      <c r="AL50" s="116"/>
      <c r="AO50" s="116"/>
      <c r="AR50" s="116"/>
    </row>
    <row r="51" spans="3:44" s="115" customFormat="1" x14ac:dyDescent="0.25">
      <c r="C51" s="116"/>
      <c r="D51" s="121"/>
      <c r="E51" s="121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I51" s="116"/>
      <c r="AL51" s="116"/>
      <c r="AO51" s="116"/>
      <c r="AR51" s="116"/>
    </row>
    <row r="52" spans="3:44" s="115" customFormat="1" x14ac:dyDescent="0.25">
      <c r="C52" s="116"/>
      <c r="D52" s="121"/>
      <c r="E52" s="121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I52" s="116"/>
      <c r="AL52" s="116"/>
      <c r="AO52" s="116"/>
      <c r="AR52" s="116"/>
    </row>
    <row r="53" spans="3:44" s="115" customFormat="1" x14ac:dyDescent="0.25">
      <c r="C53" s="116"/>
      <c r="D53" s="121"/>
      <c r="E53" s="121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I53" s="116"/>
      <c r="AL53" s="116"/>
      <c r="AO53" s="116"/>
      <c r="AR53" s="116"/>
    </row>
    <row r="54" spans="3:44" s="115" customFormat="1" x14ac:dyDescent="0.25">
      <c r="C54" s="116"/>
      <c r="D54" s="121"/>
      <c r="E54" s="121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I54" s="116"/>
      <c r="AL54" s="116"/>
      <c r="AO54" s="116"/>
      <c r="AR54" s="116"/>
    </row>
    <row r="55" spans="3:44" s="115" customFormat="1" x14ac:dyDescent="0.25">
      <c r="C55" s="116"/>
      <c r="D55" s="121"/>
      <c r="E55" s="121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I55" s="116"/>
      <c r="AL55" s="116"/>
      <c r="AO55" s="116"/>
      <c r="AR55" s="116"/>
    </row>
    <row r="56" spans="3:44" s="115" customFormat="1" x14ac:dyDescent="0.25">
      <c r="C56" s="116"/>
      <c r="D56" s="121"/>
      <c r="E56" s="121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I56" s="116"/>
      <c r="AL56" s="116"/>
      <c r="AO56" s="116"/>
      <c r="AR56" s="116"/>
    </row>
    <row r="57" spans="3:44" s="115" customFormat="1" x14ac:dyDescent="0.25">
      <c r="C57" s="116"/>
      <c r="D57" s="121"/>
      <c r="E57" s="121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I57" s="116"/>
      <c r="AL57" s="116"/>
      <c r="AO57" s="116"/>
      <c r="AR57" s="116"/>
    </row>
    <row r="58" spans="3:44" s="115" customFormat="1" x14ac:dyDescent="0.25">
      <c r="C58" s="116"/>
      <c r="D58" s="121"/>
      <c r="E58" s="121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I58" s="116"/>
      <c r="AL58" s="116"/>
      <c r="AO58" s="116"/>
      <c r="AR58" s="116"/>
    </row>
    <row r="59" spans="3:44" s="115" customFormat="1" x14ac:dyDescent="0.25">
      <c r="C59" s="116"/>
      <c r="D59" s="121"/>
      <c r="E59" s="121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I59" s="116"/>
      <c r="AL59" s="116"/>
      <c r="AO59" s="116"/>
      <c r="AR59" s="116"/>
    </row>
    <row r="60" spans="3:44" s="115" customFormat="1" x14ac:dyDescent="0.25">
      <c r="C60" s="116"/>
      <c r="D60" s="121"/>
      <c r="E60" s="121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I60" s="116"/>
      <c r="AL60" s="116"/>
      <c r="AO60" s="116"/>
      <c r="AR60" s="116"/>
    </row>
    <row r="61" spans="3:44" s="115" customFormat="1" x14ac:dyDescent="0.25">
      <c r="C61" s="116"/>
      <c r="D61" s="121"/>
      <c r="E61" s="121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I61" s="116"/>
      <c r="AL61" s="116"/>
      <c r="AO61" s="116"/>
      <c r="AR61" s="116"/>
    </row>
    <row r="62" spans="3:44" s="115" customFormat="1" x14ac:dyDescent="0.25">
      <c r="C62" s="116"/>
      <c r="D62" s="121"/>
      <c r="E62" s="121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I62" s="116"/>
      <c r="AL62" s="116"/>
      <c r="AO62" s="116"/>
      <c r="AR62" s="116"/>
    </row>
    <row r="63" spans="3:44" s="115" customFormat="1" x14ac:dyDescent="0.25">
      <c r="C63" s="116"/>
      <c r="D63" s="121"/>
      <c r="E63" s="121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I63" s="116"/>
      <c r="AL63" s="116"/>
      <c r="AO63" s="116"/>
      <c r="AR63" s="116"/>
    </row>
    <row r="64" spans="3:44" s="115" customFormat="1" x14ac:dyDescent="0.25">
      <c r="C64" s="116"/>
      <c r="D64" s="121"/>
      <c r="E64" s="121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I64" s="116"/>
      <c r="AL64" s="116"/>
      <c r="AO64" s="116"/>
      <c r="AR64" s="116"/>
    </row>
    <row r="65" spans="3:44" s="115" customFormat="1" x14ac:dyDescent="0.25">
      <c r="C65" s="116"/>
      <c r="D65" s="121"/>
      <c r="E65" s="121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I65" s="116"/>
      <c r="AL65" s="116"/>
      <c r="AO65" s="116"/>
      <c r="AR65" s="116"/>
    </row>
    <row r="66" spans="3:44" s="115" customFormat="1" x14ac:dyDescent="0.25">
      <c r="C66" s="116"/>
      <c r="D66" s="121"/>
      <c r="E66" s="121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I66" s="116"/>
      <c r="AL66" s="116"/>
      <c r="AO66" s="116"/>
      <c r="AR66" s="116"/>
    </row>
    <row r="67" spans="3:44" s="115" customFormat="1" x14ac:dyDescent="0.25">
      <c r="C67" s="116"/>
      <c r="D67" s="121"/>
      <c r="E67" s="121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I67" s="116"/>
      <c r="AL67" s="116"/>
      <c r="AO67" s="116"/>
      <c r="AR67" s="116"/>
    </row>
    <row r="68" spans="3:44" s="115" customFormat="1" x14ac:dyDescent="0.25">
      <c r="C68" s="116"/>
      <c r="D68" s="121"/>
      <c r="E68" s="121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I68" s="116"/>
      <c r="AL68" s="116"/>
      <c r="AO68" s="116"/>
      <c r="AR68" s="116"/>
    </row>
    <row r="69" spans="3:44" s="115" customFormat="1" x14ac:dyDescent="0.25">
      <c r="C69" s="116"/>
      <c r="D69" s="121"/>
      <c r="E69" s="121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I69" s="116"/>
      <c r="AL69" s="116"/>
      <c r="AO69" s="116"/>
      <c r="AR69" s="116"/>
    </row>
    <row r="70" spans="3:44" s="115" customFormat="1" x14ac:dyDescent="0.25">
      <c r="C70" s="116"/>
      <c r="D70" s="121"/>
      <c r="E70" s="121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I70" s="116"/>
      <c r="AL70" s="116"/>
      <c r="AO70" s="116"/>
      <c r="AR70" s="116"/>
    </row>
    <row r="71" spans="3:44" s="115" customFormat="1" x14ac:dyDescent="0.25">
      <c r="C71" s="116"/>
      <c r="D71" s="121"/>
      <c r="E71" s="121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I71" s="116"/>
      <c r="AL71" s="116"/>
      <c r="AO71" s="116"/>
      <c r="AR71" s="116"/>
    </row>
    <row r="72" spans="3:44" s="115" customFormat="1" x14ac:dyDescent="0.25">
      <c r="C72" s="116"/>
      <c r="D72" s="121"/>
      <c r="E72" s="121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I72" s="116"/>
      <c r="AL72" s="116"/>
      <c r="AO72" s="116"/>
      <c r="AR72" s="116"/>
    </row>
    <row r="73" spans="3:44" s="115" customFormat="1" x14ac:dyDescent="0.25">
      <c r="C73" s="116"/>
      <c r="D73" s="121"/>
      <c r="E73" s="121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I73" s="116"/>
      <c r="AL73" s="116"/>
      <c r="AO73" s="116"/>
      <c r="AR73" s="116"/>
    </row>
    <row r="74" spans="3:44" s="115" customFormat="1" x14ac:dyDescent="0.25">
      <c r="C74" s="116"/>
      <c r="D74" s="121"/>
      <c r="E74" s="121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I74" s="116"/>
      <c r="AL74" s="116"/>
      <c r="AO74" s="116"/>
      <c r="AR74" s="116"/>
    </row>
    <row r="75" spans="3:44" s="115" customFormat="1" x14ac:dyDescent="0.25">
      <c r="C75" s="116"/>
      <c r="D75" s="121"/>
      <c r="E75" s="121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I75" s="116"/>
      <c r="AL75" s="116"/>
      <c r="AO75" s="116"/>
      <c r="AR75" s="116"/>
    </row>
    <row r="76" spans="3:44" s="115" customFormat="1" x14ac:dyDescent="0.25">
      <c r="C76" s="116"/>
      <c r="D76" s="121"/>
      <c r="E76" s="121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I76" s="116"/>
      <c r="AL76" s="116"/>
      <c r="AO76" s="116"/>
      <c r="AR76" s="116"/>
    </row>
    <row r="77" spans="3:44" s="115" customFormat="1" x14ac:dyDescent="0.25">
      <c r="C77" s="116"/>
      <c r="D77" s="121"/>
      <c r="E77" s="121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I77" s="116"/>
      <c r="AL77" s="116"/>
      <c r="AO77" s="116"/>
      <c r="AR77" s="116"/>
    </row>
    <row r="78" spans="3:44" s="115" customFormat="1" x14ac:dyDescent="0.25">
      <c r="C78" s="116"/>
      <c r="D78" s="121"/>
      <c r="E78" s="121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I78" s="116"/>
      <c r="AL78" s="116"/>
      <c r="AO78" s="116"/>
      <c r="AR78" s="116"/>
    </row>
    <row r="79" spans="3:44" s="115" customFormat="1" x14ac:dyDescent="0.25">
      <c r="C79" s="116"/>
      <c r="D79" s="121"/>
      <c r="E79" s="121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I79" s="116"/>
      <c r="AL79" s="116"/>
      <c r="AO79" s="116"/>
      <c r="AR79" s="116"/>
    </row>
    <row r="80" spans="3:44" s="115" customFormat="1" x14ac:dyDescent="0.25">
      <c r="C80" s="116"/>
      <c r="D80" s="121"/>
      <c r="E80" s="121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I80" s="116"/>
      <c r="AL80" s="116"/>
      <c r="AO80" s="116"/>
      <c r="AR80" s="116"/>
    </row>
    <row r="81" spans="3:44" s="115" customFormat="1" x14ac:dyDescent="0.25">
      <c r="C81" s="116"/>
      <c r="D81" s="121"/>
      <c r="E81" s="121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I81" s="116"/>
      <c r="AL81" s="116"/>
      <c r="AO81" s="116"/>
      <c r="AR81" s="116"/>
    </row>
    <row r="82" spans="3:44" s="115" customFormat="1" x14ac:dyDescent="0.25">
      <c r="C82" s="116"/>
      <c r="D82" s="121"/>
      <c r="E82" s="121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I82" s="116"/>
      <c r="AL82" s="116"/>
      <c r="AO82" s="116"/>
      <c r="AR82" s="116"/>
    </row>
    <row r="83" spans="3:44" s="115" customFormat="1" x14ac:dyDescent="0.25">
      <c r="C83" s="116"/>
      <c r="D83" s="121"/>
      <c r="E83" s="121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I83" s="116"/>
      <c r="AL83" s="116"/>
      <c r="AO83" s="116"/>
      <c r="AR83" s="116"/>
    </row>
    <row r="84" spans="3:44" s="115" customFormat="1" x14ac:dyDescent="0.25">
      <c r="C84" s="116"/>
      <c r="D84" s="121"/>
      <c r="E84" s="121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I84" s="116"/>
      <c r="AL84" s="116"/>
      <c r="AO84" s="116"/>
      <c r="AR84" s="116"/>
    </row>
    <row r="85" spans="3:44" s="115" customFormat="1" x14ac:dyDescent="0.25">
      <c r="C85" s="116"/>
      <c r="D85" s="121"/>
      <c r="E85" s="121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I85" s="116"/>
      <c r="AL85" s="116"/>
      <c r="AO85" s="116"/>
      <c r="AR85" s="116"/>
    </row>
    <row r="86" spans="3:44" s="115" customFormat="1" x14ac:dyDescent="0.25">
      <c r="C86" s="116"/>
      <c r="D86" s="121"/>
      <c r="E86" s="121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I86" s="116"/>
      <c r="AL86" s="116"/>
      <c r="AO86" s="116"/>
      <c r="AR86" s="116"/>
    </row>
    <row r="87" spans="3:44" s="115" customFormat="1" x14ac:dyDescent="0.25">
      <c r="C87" s="116"/>
      <c r="D87" s="121"/>
      <c r="E87" s="121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I87" s="116"/>
      <c r="AL87" s="116"/>
      <c r="AO87" s="116"/>
      <c r="AR87" s="116"/>
    </row>
    <row r="88" spans="3:44" s="115" customFormat="1" x14ac:dyDescent="0.25">
      <c r="C88" s="116"/>
      <c r="D88" s="121"/>
      <c r="E88" s="121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I88" s="116"/>
      <c r="AL88" s="116"/>
      <c r="AO88" s="116"/>
      <c r="AR88" s="116"/>
    </row>
    <row r="89" spans="3:44" s="115" customFormat="1" x14ac:dyDescent="0.25">
      <c r="C89" s="116"/>
      <c r="D89" s="121"/>
      <c r="E89" s="121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I89" s="116"/>
      <c r="AL89" s="116"/>
      <c r="AO89" s="116"/>
      <c r="AR89" s="116"/>
    </row>
    <row r="90" spans="3:44" s="115" customFormat="1" x14ac:dyDescent="0.25">
      <c r="C90" s="116"/>
      <c r="D90" s="121"/>
      <c r="E90" s="121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I90" s="116"/>
      <c r="AL90" s="116"/>
      <c r="AO90" s="116"/>
      <c r="AR90" s="116"/>
    </row>
    <row r="91" spans="3:44" s="115" customFormat="1" x14ac:dyDescent="0.25">
      <c r="C91" s="116"/>
      <c r="D91" s="121"/>
      <c r="E91" s="121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I91" s="116"/>
      <c r="AL91" s="116"/>
      <c r="AO91" s="116"/>
      <c r="AR91" s="116"/>
    </row>
    <row r="92" spans="3:44" s="115" customFormat="1" x14ac:dyDescent="0.25">
      <c r="C92" s="116"/>
      <c r="D92" s="121"/>
      <c r="E92" s="121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I92" s="116"/>
      <c r="AL92" s="116"/>
      <c r="AO92" s="116"/>
      <c r="AR92" s="116"/>
    </row>
    <row r="93" spans="3:44" s="115" customFormat="1" x14ac:dyDescent="0.25">
      <c r="C93" s="116"/>
      <c r="D93" s="121"/>
      <c r="E93" s="121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I93" s="116"/>
      <c r="AL93" s="116"/>
      <c r="AO93" s="116"/>
      <c r="AR93" s="116"/>
    </row>
    <row r="94" spans="3:44" s="115" customFormat="1" x14ac:dyDescent="0.25">
      <c r="C94" s="116"/>
      <c r="D94" s="121"/>
      <c r="E94" s="121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I94" s="116"/>
      <c r="AL94" s="116"/>
      <c r="AO94" s="116"/>
      <c r="AR94" s="116"/>
    </row>
    <row r="95" spans="3:44" s="115" customFormat="1" x14ac:dyDescent="0.25">
      <c r="C95" s="116"/>
      <c r="D95" s="121"/>
      <c r="E95" s="121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I95" s="116"/>
      <c r="AL95" s="116"/>
      <c r="AO95" s="116"/>
      <c r="AR95" s="116"/>
    </row>
    <row r="96" spans="3:44" s="115" customFormat="1" x14ac:dyDescent="0.25">
      <c r="C96" s="116"/>
      <c r="D96" s="121"/>
      <c r="E96" s="121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I96" s="116"/>
      <c r="AL96" s="116"/>
      <c r="AO96" s="116"/>
      <c r="AR96" s="116"/>
    </row>
    <row r="97" spans="3:44" s="115" customFormat="1" x14ac:dyDescent="0.25">
      <c r="C97" s="116"/>
      <c r="D97" s="121"/>
      <c r="E97" s="121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I97" s="116"/>
      <c r="AL97" s="116"/>
      <c r="AO97" s="116"/>
      <c r="AR97" s="116"/>
    </row>
    <row r="98" spans="3:44" s="115" customFormat="1" x14ac:dyDescent="0.25">
      <c r="C98" s="116"/>
      <c r="D98" s="121"/>
      <c r="E98" s="121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I98" s="116"/>
      <c r="AL98" s="116"/>
      <c r="AO98" s="116"/>
      <c r="AR98" s="116"/>
    </row>
    <row r="99" spans="3:44" s="115" customFormat="1" x14ac:dyDescent="0.25">
      <c r="C99" s="116"/>
      <c r="D99" s="121"/>
      <c r="E99" s="121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I99" s="116"/>
      <c r="AL99" s="116"/>
      <c r="AO99" s="116"/>
      <c r="AR99" s="116"/>
    </row>
    <row r="100" spans="3:44" s="115" customFormat="1" x14ac:dyDescent="0.25">
      <c r="C100" s="116"/>
      <c r="D100" s="121"/>
      <c r="E100" s="121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I100" s="116"/>
      <c r="AL100" s="116"/>
      <c r="AO100" s="116"/>
      <c r="AR100" s="116"/>
    </row>
    <row r="101" spans="3:44" s="115" customFormat="1" x14ac:dyDescent="0.25">
      <c r="C101" s="116"/>
      <c r="D101" s="121"/>
      <c r="E101" s="121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I101" s="116"/>
      <c r="AL101" s="116"/>
      <c r="AO101" s="116"/>
      <c r="AR101" s="116"/>
    </row>
    <row r="102" spans="3:44" s="115" customFormat="1" x14ac:dyDescent="0.25">
      <c r="C102" s="116"/>
      <c r="D102" s="121"/>
      <c r="E102" s="121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I102" s="116"/>
      <c r="AL102" s="116"/>
      <c r="AO102" s="116"/>
      <c r="AR102" s="116"/>
    </row>
    <row r="103" spans="3:44" s="115" customFormat="1" x14ac:dyDescent="0.25">
      <c r="C103" s="116"/>
      <c r="D103" s="121"/>
      <c r="E103" s="121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I103" s="116"/>
      <c r="AL103" s="116"/>
      <c r="AO103" s="116"/>
      <c r="AR103" s="116"/>
    </row>
    <row r="104" spans="3:44" s="115" customFormat="1" x14ac:dyDescent="0.25">
      <c r="C104" s="116"/>
      <c r="D104" s="121"/>
      <c r="E104" s="121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I104" s="116"/>
      <c r="AL104" s="116"/>
      <c r="AO104" s="116"/>
      <c r="AR104" s="116"/>
    </row>
    <row r="105" spans="3:44" s="115" customFormat="1" x14ac:dyDescent="0.25">
      <c r="C105" s="116"/>
      <c r="D105" s="121"/>
      <c r="E105" s="121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I105" s="116"/>
      <c r="AL105" s="116"/>
      <c r="AO105" s="116"/>
      <c r="AR105" s="116"/>
    </row>
    <row r="106" spans="3:44" s="115" customFormat="1" x14ac:dyDescent="0.25">
      <c r="C106" s="116"/>
      <c r="D106" s="121"/>
      <c r="E106" s="121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I106" s="116"/>
      <c r="AL106" s="116"/>
      <c r="AO106" s="116"/>
      <c r="AR106" s="116"/>
    </row>
    <row r="107" spans="3:44" s="115" customFormat="1" x14ac:dyDescent="0.25">
      <c r="C107" s="116"/>
      <c r="D107" s="121"/>
      <c r="E107" s="121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I107" s="116"/>
      <c r="AL107" s="116"/>
      <c r="AO107" s="116"/>
      <c r="AR107" s="116"/>
    </row>
    <row r="108" spans="3:44" s="115" customFormat="1" x14ac:dyDescent="0.25">
      <c r="C108" s="116"/>
      <c r="D108" s="121"/>
      <c r="E108" s="121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I108" s="116"/>
      <c r="AL108" s="116"/>
      <c r="AO108" s="116"/>
      <c r="AR108" s="116"/>
    </row>
    <row r="109" spans="3:44" s="115" customFormat="1" x14ac:dyDescent="0.25">
      <c r="C109" s="116"/>
      <c r="D109" s="121"/>
      <c r="E109" s="121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I109" s="116"/>
      <c r="AL109" s="116"/>
      <c r="AO109" s="116"/>
      <c r="AR109" s="116"/>
    </row>
    <row r="110" spans="3:44" s="115" customFormat="1" x14ac:dyDescent="0.25">
      <c r="C110" s="116"/>
      <c r="D110" s="121"/>
      <c r="E110" s="121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I110" s="116"/>
      <c r="AL110" s="116"/>
      <c r="AO110" s="116"/>
      <c r="AR110" s="116"/>
    </row>
    <row r="111" spans="3:44" s="115" customFormat="1" x14ac:dyDescent="0.25">
      <c r="C111" s="116"/>
      <c r="D111" s="121"/>
      <c r="E111" s="121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I111" s="116"/>
      <c r="AL111" s="116"/>
      <c r="AO111" s="116"/>
      <c r="AR111" s="116"/>
    </row>
    <row r="112" spans="3:44" s="115" customFormat="1" x14ac:dyDescent="0.25">
      <c r="C112" s="116"/>
      <c r="D112" s="121"/>
      <c r="E112" s="121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I112" s="116"/>
      <c r="AL112" s="116"/>
      <c r="AO112" s="116"/>
      <c r="AR112" s="116"/>
    </row>
    <row r="113" spans="3:44" s="115" customFormat="1" x14ac:dyDescent="0.25">
      <c r="C113" s="116"/>
      <c r="D113" s="121"/>
      <c r="E113" s="121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I113" s="116"/>
      <c r="AL113" s="116"/>
      <c r="AO113" s="116"/>
      <c r="AR113" s="116"/>
    </row>
    <row r="114" spans="3:44" s="115" customFormat="1" x14ac:dyDescent="0.25">
      <c r="C114" s="116"/>
      <c r="D114" s="121"/>
      <c r="E114" s="121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I114" s="116"/>
      <c r="AL114" s="116"/>
      <c r="AO114" s="116"/>
      <c r="AR114" s="116"/>
    </row>
    <row r="115" spans="3:44" s="115" customFormat="1" x14ac:dyDescent="0.25">
      <c r="C115" s="116"/>
      <c r="D115" s="121"/>
      <c r="E115" s="121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I115" s="116"/>
      <c r="AL115" s="116"/>
      <c r="AO115" s="116"/>
      <c r="AR115" s="116"/>
    </row>
    <row r="116" spans="3:44" s="115" customFormat="1" x14ac:dyDescent="0.25">
      <c r="C116" s="116"/>
      <c r="D116" s="121"/>
      <c r="E116" s="121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I116" s="116"/>
      <c r="AL116" s="116"/>
      <c r="AO116" s="116"/>
      <c r="AR116" s="116"/>
    </row>
    <row r="117" spans="3:44" s="115" customFormat="1" x14ac:dyDescent="0.25">
      <c r="C117" s="116"/>
      <c r="D117" s="121"/>
      <c r="E117" s="121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I117" s="116"/>
      <c r="AL117" s="116"/>
      <c r="AO117" s="116"/>
      <c r="AR117" s="116"/>
    </row>
    <row r="118" spans="3:44" s="115" customFormat="1" x14ac:dyDescent="0.25">
      <c r="C118" s="116"/>
      <c r="D118" s="121"/>
      <c r="E118" s="121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I118" s="116"/>
      <c r="AL118" s="116"/>
      <c r="AO118" s="116"/>
      <c r="AR118" s="116"/>
    </row>
    <row r="119" spans="3:44" s="115" customFormat="1" x14ac:dyDescent="0.25">
      <c r="C119" s="116"/>
      <c r="D119" s="121"/>
      <c r="E119" s="121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I119" s="116"/>
      <c r="AL119" s="116"/>
      <c r="AO119" s="116"/>
      <c r="AR119" s="116"/>
    </row>
    <row r="120" spans="3:44" s="115" customFormat="1" x14ac:dyDescent="0.25">
      <c r="C120" s="116"/>
      <c r="D120" s="121"/>
      <c r="E120" s="121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I120" s="116"/>
      <c r="AL120" s="116"/>
      <c r="AO120" s="116"/>
      <c r="AR120" s="116"/>
    </row>
    <row r="121" spans="3:44" s="115" customFormat="1" x14ac:dyDescent="0.25">
      <c r="C121" s="116"/>
      <c r="D121" s="121"/>
      <c r="E121" s="121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I121" s="116"/>
      <c r="AL121" s="116"/>
      <c r="AO121" s="116"/>
      <c r="AR121" s="116"/>
    </row>
    <row r="122" spans="3:44" s="115" customFormat="1" x14ac:dyDescent="0.25">
      <c r="C122" s="116"/>
      <c r="D122" s="121"/>
      <c r="E122" s="121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I122" s="116"/>
      <c r="AL122" s="116"/>
      <c r="AO122" s="116"/>
      <c r="AR122" s="116"/>
    </row>
    <row r="123" spans="3:44" s="115" customFormat="1" x14ac:dyDescent="0.25">
      <c r="C123" s="116"/>
      <c r="D123" s="121"/>
      <c r="E123" s="121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I123" s="116"/>
      <c r="AL123" s="116"/>
      <c r="AO123" s="116"/>
      <c r="AR123" s="116"/>
    </row>
    <row r="124" spans="3:44" s="115" customFormat="1" x14ac:dyDescent="0.25">
      <c r="C124" s="116"/>
      <c r="D124" s="121"/>
      <c r="E124" s="121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I124" s="116"/>
      <c r="AL124" s="116"/>
      <c r="AO124" s="116"/>
      <c r="AR124" s="116"/>
    </row>
    <row r="125" spans="3:44" s="115" customFormat="1" x14ac:dyDescent="0.25">
      <c r="C125" s="116"/>
      <c r="D125" s="121"/>
      <c r="E125" s="121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I125" s="116"/>
      <c r="AL125" s="116"/>
      <c r="AO125" s="116"/>
      <c r="AR125" s="116"/>
    </row>
    <row r="126" spans="3:44" s="115" customFormat="1" x14ac:dyDescent="0.25">
      <c r="C126" s="116"/>
      <c r="D126" s="121"/>
      <c r="E126" s="121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I126" s="116"/>
      <c r="AL126" s="116"/>
      <c r="AO126" s="116"/>
      <c r="AR126" s="116"/>
    </row>
    <row r="127" spans="3:44" s="115" customFormat="1" x14ac:dyDescent="0.25">
      <c r="C127" s="116"/>
      <c r="D127" s="121"/>
      <c r="E127" s="121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I127" s="116"/>
      <c r="AL127" s="116"/>
      <c r="AO127" s="116"/>
      <c r="AR127" s="116"/>
    </row>
    <row r="128" spans="3:44" s="115" customFormat="1" x14ac:dyDescent="0.25">
      <c r="C128" s="116"/>
      <c r="D128" s="121"/>
      <c r="E128" s="121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I128" s="116"/>
      <c r="AL128" s="116"/>
      <c r="AO128" s="116"/>
      <c r="AR128" s="116"/>
    </row>
    <row r="129" spans="3:44" s="115" customFormat="1" x14ac:dyDescent="0.25">
      <c r="C129" s="116"/>
      <c r="D129" s="121"/>
      <c r="E129" s="121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I129" s="116"/>
      <c r="AL129" s="116"/>
      <c r="AO129" s="116"/>
      <c r="AR129" s="116"/>
    </row>
    <row r="130" spans="3:44" s="115" customFormat="1" x14ac:dyDescent="0.25">
      <c r="C130" s="116"/>
      <c r="D130" s="121"/>
      <c r="E130" s="121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I130" s="116"/>
      <c r="AL130" s="116"/>
      <c r="AO130" s="116"/>
      <c r="AR130" s="116"/>
    </row>
    <row r="131" spans="3:44" s="115" customFormat="1" x14ac:dyDescent="0.25">
      <c r="C131" s="116"/>
      <c r="D131" s="121"/>
      <c r="E131" s="121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I131" s="116"/>
      <c r="AL131" s="116"/>
      <c r="AO131" s="116"/>
      <c r="AR131" s="116"/>
    </row>
    <row r="132" spans="3:44" s="115" customFormat="1" x14ac:dyDescent="0.25">
      <c r="C132" s="116"/>
      <c r="D132" s="121"/>
      <c r="E132" s="121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I132" s="116"/>
      <c r="AL132" s="116"/>
      <c r="AO132" s="116"/>
      <c r="AR132" s="116"/>
    </row>
    <row r="133" spans="3:44" s="115" customFormat="1" x14ac:dyDescent="0.25">
      <c r="C133" s="116"/>
      <c r="D133" s="121"/>
      <c r="E133" s="121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I133" s="116"/>
      <c r="AL133" s="116"/>
      <c r="AO133" s="116"/>
      <c r="AR133" s="116"/>
    </row>
    <row r="134" spans="3:44" s="115" customFormat="1" x14ac:dyDescent="0.25">
      <c r="C134" s="116"/>
      <c r="D134" s="121"/>
      <c r="E134" s="121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I134" s="116"/>
      <c r="AL134" s="116"/>
      <c r="AO134" s="116"/>
      <c r="AR134" s="116"/>
    </row>
    <row r="135" spans="3:44" s="115" customFormat="1" x14ac:dyDescent="0.25">
      <c r="C135" s="116"/>
      <c r="D135" s="121"/>
      <c r="E135" s="121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I135" s="116"/>
      <c r="AL135" s="116"/>
      <c r="AO135" s="116"/>
      <c r="AR135" s="116"/>
    </row>
    <row r="136" spans="3:44" s="115" customFormat="1" x14ac:dyDescent="0.25">
      <c r="C136" s="116"/>
      <c r="D136" s="121"/>
      <c r="E136" s="121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I136" s="116"/>
      <c r="AL136" s="116"/>
      <c r="AO136" s="116"/>
      <c r="AR136" s="116"/>
    </row>
    <row r="137" spans="3:44" s="115" customFormat="1" x14ac:dyDescent="0.25">
      <c r="C137" s="116"/>
      <c r="D137" s="121"/>
      <c r="E137" s="121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I137" s="116"/>
      <c r="AL137" s="116"/>
      <c r="AO137" s="116"/>
      <c r="AR137" s="116"/>
    </row>
    <row r="138" spans="3:44" s="115" customFormat="1" x14ac:dyDescent="0.25">
      <c r="C138" s="116"/>
      <c r="D138" s="121"/>
      <c r="E138" s="121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I138" s="116"/>
      <c r="AL138" s="116"/>
      <c r="AO138" s="116"/>
      <c r="AR138" s="116"/>
    </row>
    <row r="139" spans="3:44" s="115" customFormat="1" x14ac:dyDescent="0.25">
      <c r="C139" s="116"/>
      <c r="D139" s="121"/>
      <c r="E139" s="121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I139" s="116"/>
      <c r="AL139" s="116"/>
      <c r="AO139" s="116"/>
      <c r="AR139" s="116"/>
    </row>
    <row r="140" spans="3:44" s="115" customFormat="1" x14ac:dyDescent="0.25">
      <c r="C140" s="116"/>
      <c r="D140" s="121"/>
      <c r="E140" s="121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I140" s="116"/>
      <c r="AL140" s="116"/>
      <c r="AO140" s="116"/>
      <c r="AR140" s="116"/>
    </row>
    <row r="141" spans="3:44" s="115" customFormat="1" x14ac:dyDescent="0.25">
      <c r="C141" s="116"/>
      <c r="D141" s="121"/>
      <c r="E141" s="121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I141" s="116"/>
      <c r="AL141" s="116"/>
      <c r="AO141" s="116"/>
      <c r="AR141" s="116"/>
    </row>
    <row r="142" spans="3:44" s="115" customFormat="1" x14ac:dyDescent="0.25">
      <c r="C142" s="116"/>
      <c r="D142" s="121"/>
      <c r="E142" s="121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I142" s="116"/>
      <c r="AL142" s="116"/>
      <c r="AO142" s="116"/>
      <c r="AR142" s="116"/>
    </row>
    <row r="143" spans="3:44" s="115" customFormat="1" x14ac:dyDescent="0.25">
      <c r="C143" s="116"/>
      <c r="D143" s="121"/>
      <c r="E143" s="121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I143" s="116"/>
      <c r="AL143" s="116"/>
      <c r="AO143" s="116"/>
      <c r="AR143" s="116"/>
    </row>
    <row r="144" spans="3:44" s="115" customFormat="1" x14ac:dyDescent="0.25">
      <c r="C144" s="116"/>
      <c r="D144" s="121"/>
      <c r="E144" s="121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I144" s="116"/>
      <c r="AL144" s="116"/>
      <c r="AO144" s="116"/>
      <c r="AR144" s="116"/>
    </row>
    <row r="145" spans="3:44" s="115" customFormat="1" x14ac:dyDescent="0.25">
      <c r="C145" s="116"/>
      <c r="D145" s="121"/>
      <c r="E145" s="121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I145" s="116"/>
      <c r="AL145" s="116"/>
      <c r="AO145" s="116"/>
      <c r="AR145" s="116"/>
    </row>
    <row r="146" spans="3:44" s="115" customFormat="1" x14ac:dyDescent="0.25">
      <c r="C146" s="116"/>
      <c r="D146" s="121"/>
      <c r="E146" s="121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I146" s="116"/>
      <c r="AL146" s="116"/>
      <c r="AO146" s="116"/>
      <c r="AR146" s="116"/>
    </row>
    <row r="147" spans="3:44" s="115" customFormat="1" x14ac:dyDescent="0.25">
      <c r="C147" s="116"/>
      <c r="D147" s="121"/>
      <c r="E147" s="121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I147" s="116"/>
      <c r="AL147" s="116"/>
      <c r="AO147" s="116"/>
      <c r="AR147" s="116"/>
    </row>
    <row r="148" spans="3:44" s="115" customFormat="1" x14ac:dyDescent="0.25">
      <c r="C148" s="116"/>
      <c r="D148" s="121"/>
      <c r="E148" s="121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I148" s="116"/>
      <c r="AL148" s="116"/>
      <c r="AO148" s="116"/>
      <c r="AR148" s="116"/>
    </row>
    <row r="149" spans="3:44" s="115" customFormat="1" x14ac:dyDescent="0.25">
      <c r="C149" s="116"/>
      <c r="D149" s="121"/>
      <c r="E149" s="121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I149" s="116"/>
      <c r="AL149" s="116"/>
      <c r="AO149" s="116"/>
      <c r="AR149" s="116"/>
    </row>
    <row r="150" spans="3:44" s="115" customFormat="1" x14ac:dyDescent="0.25">
      <c r="C150" s="116"/>
      <c r="D150" s="121"/>
      <c r="E150" s="121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I150" s="116"/>
      <c r="AL150" s="116"/>
      <c r="AO150" s="116"/>
      <c r="AR150" s="116"/>
    </row>
    <row r="151" spans="3:44" s="115" customFormat="1" x14ac:dyDescent="0.25">
      <c r="C151" s="116"/>
      <c r="D151" s="121"/>
      <c r="E151" s="121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I151" s="116"/>
      <c r="AL151" s="116"/>
      <c r="AO151" s="116"/>
      <c r="AR151" s="116"/>
    </row>
    <row r="152" spans="3:44" s="115" customFormat="1" x14ac:dyDescent="0.25">
      <c r="C152" s="116"/>
      <c r="D152" s="121"/>
      <c r="E152" s="121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I152" s="116"/>
      <c r="AL152" s="116"/>
      <c r="AO152" s="116"/>
      <c r="AR152" s="116"/>
    </row>
    <row r="153" spans="3:44" s="115" customFormat="1" x14ac:dyDescent="0.25">
      <c r="C153" s="116"/>
      <c r="D153" s="121"/>
      <c r="E153" s="121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I153" s="116"/>
      <c r="AL153" s="116"/>
      <c r="AO153" s="116"/>
      <c r="AR153" s="116"/>
    </row>
    <row r="154" spans="3:44" s="115" customFormat="1" x14ac:dyDescent="0.25">
      <c r="C154" s="116"/>
      <c r="D154" s="121"/>
      <c r="E154" s="121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I154" s="116"/>
      <c r="AL154" s="116"/>
      <c r="AO154" s="116"/>
      <c r="AR154" s="116"/>
    </row>
    <row r="155" spans="3:44" s="115" customFormat="1" x14ac:dyDescent="0.25">
      <c r="C155" s="116"/>
      <c r="D155" s="121"/>
      <c r="E155" s="121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I155" s="116"/>
      <c r="AL155" s="116"/>
      <c r="AO155" s="116"/>
      <c r="AR155" s="116"/>
    </row>
    <row r="156" spans="3:44" s="115" customFormat="1" x14ac:dyDescent="0.25">
      <c r="C156" s="116"/>
      <c r="D156" s="121"/>
      <c r="E156" s="121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I156" s="116"/>
      <c r="AL156" s="116"/>
      <c r="AO156" s="116"/>
      <c r="AR156" s="116"/>
    </row>
    <row r="157" spans="3:44" s="115" customFormat="1" x14ac:dyDescent="0.25">
      <c r="C157" s="116"/>
      <c r="D157" s="121"/>
      <c r="E157" s="121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I157" s="116"/>
      <c r="AL157" s="116"/>
      <c r="AO157" s="116"/>
      <c r="AR157" s="116"/>
    </row>
    <row r="158" spans="3:44" s="115" customFormat="1" x14ac:dyDescent="0.25">
      <c r="C158" s="116"/>
      <c r="D158" s="121"/>
      <c r="E158" s="121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I158" s="116"/>
      <c r="AL158" s="116"/>
      <c r="AO158" s="116"/>
      <c r="AR158" s="116"/>
    </row>
    <row r="159" spans="3:44" s="115" customFormat="1" x14ac:dyDescent="0.25">
      <c r="C159" s="116"/>
      <c r="D159" s="121"/>
      <c r="E159" s="121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I159" s="116"/>
      <c r="AL159" s="116"/>
      <c r="AO159" s="116"/>
      <c r="AR159" s="116"/>
    </row>
    <row r="160" spans="3:44" s="115" customFormat="1" x14ac:dyDescent="0.25">
      <c r="C160" s="116"/>
      <c r="D160" s="121"/>
      <c r="E160" s="121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I160" s="116"/>
      <c r="AL160" s="116"/>
      <c r="AO160" s="116"/>
      <c r="AR160" s="116"/>
    </row>
    <row r="161" spans="3:44" s="115" customFormat="1" x14ac:dyDescent="0.25">
      <c r="C161" s="116"/>
      <c r="D161" s="121"/>
      <c r="E161" s="121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I161" s="116"/>
      <c r="AL161" s="116"/>
      <c r="AO161" s="116"/>
      <c r="AR161" s="116"/>
    </row>
    <row r="162" spans="3:44" s="115" customFormat="1" x14ac:dyDescent="0.25">
      <c r="C162" s="116"/>
      <c r="D162" s="121"/>
      <c r="E162" s="121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I162" s="116"/>
      <c r="AL162" s="116"/>
      <c r="AO162" s="116"/>
      <c r="AR162" s="116"/>
    </row>
    <row r="163" spans="3:44" s="115" customFormat="1" x14ac:dyDescent="0.25">
      <c r="C163" s="116"/>
      <c r="D163" s="121"/>
      <c r="E163" s="121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I163" s="116"/>
      <c r="AL163" s="116"/>
      <c r="AO163" s="116"/>
      <c r="AR163" s="116"/>
    </row>
    <row r="164" spans="3:44" s="115" customFormat="1" x14ac:dyDescent="0.25">
      <c r="C164" s="116"/>
      <c r="D164" s="121"/>
      <c r="E164" s="121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I164" s="116"/>
      <c r="AL164" s="116"/>
      <c r="AO164" s="116"/>
      <c r="AR164" s="116"/>
    </row>
    <row r="165" spans="3:44" s="115" customFormat="1" x14ac:dyDescent="0.25">
      <c r="C165" s="116"/>
      <c r="D165" s="121"/>
      <c r="E165" s="121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I165" s="116"/>
      <c r="AL165" s="116"/>
      <c r="AO165" s="116"/>
      <c r="AR165" s="116"/>
    </row>
    <row r="166" spans="3:44" s="115" customFormat="1" x14ac:dyDescent="0.25">
      <c r="C166" s="116"/>
      <c r="D166" s="121"/>
      <c r="E166" s="121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I166" s="116"/>
      <c r="AL166" s="116"/>
      <c r="AO166" s="116"/>
      <c r="AR166" s="116"/>
    </row>
    <row r="167" spans="3:44" s="115" customFormat="1" x14ac:dyDescent="0.25">
      <c r="C167" s="116"/>
      <c r="D167" s="121"/>
      <c r="E167" s="121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I167" s="116"/>
      <c r="AL167" s="116"/>
      <c r="AO167" s="116"/>
      <c r="AR167" s="116"/>
    </row>
    <row r="168" spans="3:44" s="115" customFormat="1" x14ac:dyDescent="0.25">
      <c r="C168" s="116"/>
      <c r="D168" s="121"/>
      <c r="E168" s="121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I168" s="116"/>
      <c r="AL168" s="116"/>
      <c r="AO168" s="116"/>
      <c r="AR168" s="116"/>
    </row>
    <row r="169" spans="3:44" s="115" customFormat="1" x14ac:dyDescent="0.25">
      <c r="C169" s="116"/>
      <c r="D169" s="121"/>
      <c r="E169" s="121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I169" s="116"/>
      <c r="AL169" s="116"/>
      <c r="AO169" s="116"/>
      <c r="AR169" s="116"/>
    </row>
    <row r="170" spans="3:44" s="115" customFormat="1" x14ac:dyDescent="0.25">
      <c r="C170" s="116"/>
      <c r="D170" s="121"/>
      <c r="E170" s="121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I170" s="116"/>
      <c r="AL170" s="116"/>
      <c r="AO170" s="116"/>
      <c r="AR170" s="116"/>
    </row>
    <row r="171" spans="3:44" s="115" customFormat="1" x14ac:dyDescent="0.25">
      <c r="C171" s="116"/>
      <c r="D171" s="121"/>
      <c r="E171" s="121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I171" s="116"/>
      <c r="AL171" s="116"/>
      <c r="AO171" s="116"/>
      <c r="AR171" s="116"/>
    </row>
    <row r="172" spans="3:44" s="115" customFormat="1" x14ac:dyDescent="0.25">
      <c r="C172" s="116"/>
      <c r="D172" s="121"/>
      <c r="E172" s="121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I172" s="116"/>
      <c r="AL172" s="116"/>
      <c r="AO172" s="116"/>
      <c r="AR172" s="116"/>
    </row>
    <row r="173" spans="3:44" s="115" customFormat="1" x14ac:dyDescent="0.25">
      <c r="C173" s="116"/>
      <c r="D173" s="121"/>
      <c r="E173" s="121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I173" s="116"/>
      <c r="AL173" s="116"/>
      <c r="AO173" s="116"/>
      <c r="AR173" s="116"/>
    </row>
    <row r="174" spans="3:44" s="115" customFormat="1" x14ac:dyDescent="0.25">
      <c r="C174" s="116"/>
      <c r="D174" s="121"/>
      <c r="E174" s="121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I174" s="116"/>
      <c r="AL174" s="116"/>
      <c r="AO174" s="116"/>
      <c r="AR174" s="116"/>
    </row>
    <row r="175" spans="3:44" s="115" customFormat="1" x14ac:dyDescent="0.25">
      <c r="C175" s="116"/>
      <c r="D175" s="121"/>
      <c r="E175" s="121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I175" s="116"/>
      <c r="AL175" s="116"/>
      <c r="AO175" s="116"/>
      <c r="AR175" s="116"/>
    </row>
    <row r="176" spans="3:44" s="115" customFormat="1" x14ac:dyDescent="0.25">
      <c r="C176" s="116"/>
      <c r="D176" s="121"/>
      <c r="E176" s="121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I176" s="116"/>
      <c r="AL176" s="116"/>
      <c r="AO176" s="116"/>
      <c r="AR176" s="116"/>
    </row>
    <row r="177" spans="3:44" s="115" customFormat="1" x14ac:dyDescent="0.25">
      <c r="C177" s="116"/>
      <c r="D177" s="121"/>
      <c r="E177" s="121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I177" s="116"/>
      <c r="AL177" s="116"/>
      <c r="AO177" s="116"/>
      <c r="AR177" s="116"/>
    </row>
    <row r="178" spans="3:44" s="115" customFormat="1" x14ac:dyDescent="0.25">
      <c r="C178" s="116"/>
      <c r="D178" s="121"/>
      <c r="E178" s="121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I178" s="116"/>
      <c r="AL178" s="116"/>
      <c r="AO178" s="116"/>
      <c r="AR178" s="116"/>
    </row>
    <row r="179" spans="3:44" s="115" customFormat="1" x14ac:dyDescent="0.25">
      <c r="C179" s="116"/>
      <c r="D179" s="121"/>
      <c r="E179" s="121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I179" s="116"/>
      <c r="AL179" s="116"/>
      <c r="AO179" s="116"/>
      <c r="AR179" s="116"/>
    </row>
    <row r="180" spans="3:44" s="115" customFormat="1" x14ac:dyDescent="0.25">
      <c r="C180" s="116"/>
      <c r="D180" s="121"/>
      <c r="E180" s="121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I180" s="116"/>
      <c r="AL180" s="116"/>
      <c r="AO180" s="116"/>
      <c r="AR180" s="116"/>
    </row>
    <row r="181" spans="3:44" s="115" customFormat="1" x14ac:dyDescent="0.25">
      <c r="C181" s="116"/>
      <c r="D181" s="121"/>
      <c r="E181" s="121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I181" s="116"/>
      <c r="AL181" s="116"/>
      <c r="AO181" s="116"/>
      <c r="AR181" s="116"/>
    </row>
    <row r="182" spans="3:44" s="115" customFormat="1" x14ac:dyDescent="0.25">
      <c r="C182" s="116"/>
      <c r="D182" s="121"/>
      <c r="E182" s="121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I182" s="116"/>
      <c r="AL182" s="116"/>
      <c r="AO182" s="116"/>
      <c r="AR182" s="116"/>
    </row>
    <row r="183" spans="3:44" s="115" customFormat="1" x14ac:dyDescent="0.25">
      <c r="C183" s="116"/>
      <c r="D183" s="121"/>
      <c r="E183" s="121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I183" s="116"/>
      <c r="AL183" s="116"/>
      <c r="AO183" s="116"/>
      <c r="AR183" s="116"/>
    </row>
    <row r="184" spans="3:44" s="115" customFormat="1" x14ac:dyDescent="0.25">
      <c r="C184" s="116"/>
      <c r="D184" s="121"/>
      <c r="E184" s="121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I184" s="116"/>
      <c r="AL184" s="116"/>
      <c r="AO184" s="116"/>
      <c r="AR184" s="116"/>
    </row>
    <row r="185" spans="3:44" s="115" customFormat="1" x14ac:dyDescent="0.25">
      <c r="C185" s="116"/>
      <c r="D185" s="121"/>
      <c r="E185" s="121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I185" s="116"/>
      <c r="AL185" s="116"/>
      <c r="AO185" s="116"/>
      <c r="AR185" s="116"/>
    </row>
    <row r="186" spans="3:44" s="115" customFormat="1" x14ac:dyDescent="0.25">
      <c r="C186" s="116"/>
      <c r="D186" s="121"/>
      <c r="E186" s="121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I186" s="116"/>
      <c r="AL186" s="116"/>
      <c r="AO186" s="116"/>
      <c r="AR186" s="116"/>
    </row>
    <row r="187" spans="3:44" s="115" customFormat="1" x14ac:dyDescent="0.25">
      <c r="C187" s="116"/>
      <c r="D187" s="121"/>
      <c r="E187" s="121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I187" s="116"/>
      <c r="AL187" s="116"/>
      <c r="AO187" s="116"/>
      <c r="AR187" s="116"/>
    </row>
    <row r="188" spans="3:44" s="115" customFormat="1" x14ac:dyDescent="0.25">
      <c r="C188" s="116"/>
      <c r="D188" s="121"/>
      <c r="E188" s="121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I188" s="116"/>
      <c r="AL188" s="116"/>
      <c r="AO188" s="116"/>
      <c r="AR188" s="116"/>
    </row>
    <row r="189" spans="3:44" s="115" customFormat="1" x14ac:dyDescent="0.25">
      <c r="C189" s="116"/>
      <c r="D189" s="121"/>
      <c r="E189" s="121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I189" s="116"/>
      <c r="AL189" s="116"/>
      <c r="AO189" s="116"/>
      <c r="AR189" s="116"/>
    </row>
    <row r="190" spans="3:44" s="115" customFormat="1" x14ac:dyDescent="0.25">
      <c r="C190" s="116"/>
      <c r="D190" s="121"/>
      <c r="E190" s="121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I190" s="116"/>
      <c r="AL190" s="116"/>
      <c r="AO190" s="116"/>
      <c r="AR190" s="116"/>
    </row>
    <row r="191" spans="3:44" s="115" customFormat="1" x14ac:dyDescent="0.25">
      <c r="C191" s="116"/>
      <c r="D191" s="121"/>
      <c r="E191" s="121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I191" s="116"/>
      <c r="AL191" s="116"/>
      <c r="AO191" s="116"/>
      <c r="AR191" s="116"/>
    </row>
    <row r="192" spans="3:44" s="115" customFormat="1" x14ac:dyDescent="0.25">
      <c r="C192" s="116"/>
      <c r="D192" s="121"/>
      <c r="E192" s="121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I192" s="116"/>
      <c r="AL192" s="116"/>
      <c r="AO192" s="116"/>
      <c r="AR192" s="116"/>
    </row>
    <row r="193" spans="3:44" s="115" customFormat="1" x14ac:dyDescent="0.25">
      <c r="C193" s="116"/>
      <c r="D193" s="121"/>
      <c r="E193" s="121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I193" s="116"/>
      <c r="AL193" s="116"/>
      <c r="AO193" s="116"/>
      <c r="AR193" s="116"/>
    </row>
    <row r="194" spans="3:44" s="115" customFormat="1" x14ac:dyDescent="0.25">
      <c r="C194" s="116"/>
      <c r="D194" s="121"/>
      <c r="E194" s="121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I194" s="116"/>
      <c r="AL194" s="116"/>
      <c r="AO194" s="116"/>
      <c r="AR194" s="116"/>
    </row>
    <row r="195" spans="3:44" s="115" customFormat="1" x14ac:dyDescent="0.25">
      <c r="C195" s="116"/>
      <c r="D195" s="121"/>
      <c r="E195" s="121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I195" s="116"/>
      <c r="AL195" s="116"/>
      <c r="AO195" s="116"/>
      <c r="AR195" s="116"/>
    </row>
    <row r="196" spans="3:44" s="115" customFormat="1" x14ac:dyDescent="0.25">
      <c r="C196" s="116"/>
      <c r="D196" s="121"/>
      <c r="E196" s="121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I196" s="116"/>
      <c r="AL196" s="116"/>
      <c r="AO196" s="116"/>
      <c r="AR196" s="116"/>
    </row>
    <row r="197" spans="3:44" s="115" customFormat="1" x14ac:dyDescent="0.25">
      <c r="C197" s="116"/>
      <c r="D197" s="121"/>
      <c r="E197" s="121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I197" s="116"/>
      <c r="AL197" s="116"/>
      <c r="AO197" s="116"/>
      <c r="AR197" s="116"/>
    </row>
    <row r="198" spans="3:44" s="115" customFormat="1" x14ac:dyDescent="0.25">
      <c r="C198" s="116"/>
      <c r="D198" s="121"/>
      <c r="E198" s="121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I198" s="116"/>
      <c r="AL198" s="116"/>
      <c r="AO198" s="116"/>
      <c r="AR198" s="116"/>
    </row>
    <row r="199" spans="3:44" s="115" customFormat="1" x14ac:dyDescent="0.25">
      <c r="C199" s="116"/>
      <c r="D199" s="121"/>
      <c r="E199" s="121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I199" s="116"/>
      <c r="AL199" s="116"/>
      <c r="AO199" s="116"/>
      <c r="AR199" s="116"/>
    </row>
    <row r="200" spans="3:44" s="115" customFormat="1" x14ac:dyDescent="0.25">
      <c r="C200" s="116"/>
      <c r="D200" s="121"/>
      <c r="E200" s="121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I200" s="116"/>
      <c r="AL200" s="116"/>
      <c r="AO200" s="116"/>
      <c r="AR200" s="116"/>
    </row>
    <row r="201" spans="3:44" s="115" customFormat="1" x14ac:dyDescent="0.25">
      <c r="C201" s="116"/>
      <c r="D201" s="121"/>
      <c r="E201" s="121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I201" s="116"/>
      <c r="AL201" s="116"/>
      <c r="AO201" s="116"/>
      <c r="AR201" s="116"/>
    </row>
    <row r="202" spans="3:44" s="115" customFormat="1" x14ac:dyDescent="0.25">
      <c r="C202" s="116"/>
      <c r="D202" s="121"/>
      <c r="E202" s="121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I202" s="116"/>
      <c r="AL202" s="116"/>
      <c r="AO202" s="116"/>
      <c r="AR202" s="116"/>
    </row>
    <row r="203" spans="3:44" s="115" customFormat="1" x14ac:dyDescent="0.25">
      <c r="C203" s="116"/>
      <c r="D203" s="121"/>
      <c r="E203" s="121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I203" s="116"/>
      <c r="AL203" s="116"/>
      <c r="AO203" s="116"/>
      <c r="AR203" s="116"/>
    </row>
    <row r="204" spans="3:44" s="115" customFormat="1" x14ac:dyDescent="0.25">
      <c r="C204" s="116"/>
      <c r="D204" s="121"/>
      <c r="E204" s="121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I204" s="116"/>
      <c r="AL204" s="116"/>
      <c r="AO204" s="116"/>
      <c r="AR204" s="116"/>
    </row>
    <row r="205" spans="3:44" s="115" customFormat="1" x14ac:dyDescent="0.25">
      <c r="C205" s="116"/>
      <c r="D205" s="121"/>
      <c r="E205" s="121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I205" s="116"/>
      <c r="AL205" s="116"/>
      <c r="AO205" s="116"/>
      <c r="AR205" s="116"/>
    </row>
    <row r="206" spans="3:44" s="115" customFormat="1" x14ac:dyDescent="0.25">
      <c r="C206" s="116"/>
      <c r="D206" s="121"/>
      <c r="E206" s="121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I206" s="116"/>
      <c r="AL206" s="116"/>
      <c r="AO206" s="116"/>
      <c r="AR206" s="116"/>
    </row>
    <row r="207" spans="3:44" s="115" customFormat="1" x14ac:dyDescent="0.25">
      <c r="C207" s="116"/>
      <c r="D207" s="121"/>
      <c r="E207" s="121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I207" s="116"/>
      <c r="AL207" s="116"/>
      <c r="AO207" s="116"/>
      <c r="AR207" s="116"/>
    </row>
    <row r="208" spans="3:44" s="115" customFormat="1" x14ac:dyDescent="0.25">
      <c r="C208" s="116"/>
      <c r="D208" s="121"/>
      <c r="E208" s="121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I208" s="116"/>
      <c r="AL208" s="116"/>
      <c r="AO208" s="116"/>
      <c r="AR208" s="116"/>
    </row>
    <row r="209" spans="3:44" s="115" customFormat="1" x14ac:dyDescent="0.25">
      <c r="C209" s="116"/>
      <c r="D209" s="121"/>
      <c r="E209" s="121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I209" s="116"/>
      <c r="AL209" s="116"/>
      <c r="AO209" s="116"/>
      <c r="AR209" s="116"/>
    </row>
    <row r="210" spans="3:44" s="115" customFormat="1" x14ac:dyDescent="0.25">
      <c r="C210" s="116"/>
      <c r="D210" s="121"/>
      <c r="E210" s="121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I210" s="116"/>
      <c r="AL210" s="116"/>
      <c r="AO210" s="116"/>
      <c r="AR210" s="116"/>
    </row>
    <row r="211" spans="3:44" s="115" customFormat="1" x14ac:dyDescent="0.25">
      <c r="C211" s="116"/>
      <c r="D211" s="121"/>
      <c r="E211" s="121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I211" s="116"/>
      <c r="AL211" s="116"/>
      <c r="AO211" s="116"/>
      <c r="AR211" s="116"/>
    </row>
    <row r="212" spans="3:44" s="115" customFormat="1" x14ac:dyDescent="0.25">
      <c r="C212" s="116"/>
      <c r="D212" s="121"/>
      <c r="E212" s="121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I212" s="116"/>
      <c r="AL212" s="116"/>
      <c r="AO212" s="116"/>
      <c r="AR212" s="116"/>
    </row>
    <row r="213" spans="3:44" s="115" customFormat="1" x14ac:dyDescent="0.25">
      <c r="C213" s="116"/>
      <c r="D213" s="121"/>
      <c r="E213" s="121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I213" s="116"/>
      <c r="AL213" s="116"/>
      <c r="AO213" s="116"/>
      <c r="AR213" s="116"/>
    </row>
    <row r="214" spans="3:44" s="115" customFormat="1" x14ac:dyDescent="0.25">
      <c r="C214" s="116"/>
      <c r="D214" s="121"/>
      <c r="E214" s="121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I214" s="116"/>
      <c r="AL214" s="116"/>
      <c r="AO214" s="116"/>
      <c r="AR214" s="116"/>
    </row>
    <row r="215" spans="3:44" s="115" customFormat="1" x14ac:dyDescent="0.25">
      <c r="C215" s="116"/>
      <c r="D215" s="121"/>
      <c r="E215" s="121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I215" s="116"/>
      <c r="AL215" s="116"/>
      <c r="AO215" s="116"/>
      <c r="AR215" s="116"/>
    </row>
    <row r="216" spans="3:44" s="115" customFormat="1" x14ac:dyDescent="0.25">
      <c r="C216" s="116"/>
      <c r="D216" s="121"/>
      <c r="E216" s="121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I216" s="116"/>
      <c r="AL216" s="116"/>
      <c r="AO216" s="116"/>
      <c r="AR216" s="116"/>
    </row>
    <row r="217" spans="3:44" s="115" customFormat="1" x14ac:dyDescent="0.25">
      <c r="C217" s="116"/>
      <c r="D217" s="121"/>
      <c r="E217" s="121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I217" s="116"/>
      <c r="AL217" s="116"/>
      <c r="AO217" s="116"/>
      <c r="AR217" s="116"/>
    </row>
    <row r="218" spans="3:44" s="115" customFormat="1" x14ac:dyDescent="0.25">
      <c r="C218" s="116"/>
      <c r="D218" s="121"/>
      <c r="E218" s="121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I218" s="116"/>
      <c r="AL218" s="116"/>
      <c r="AO218" s="116"/>
      <c r="AR218" s="116"/>
    </row>
    <row r="219" spans="3:44" s="115" customFormat="1" x14ac:dyDescent="0.25">
      <c r="C219" s="116"/>
      <c r="D219" s="121"/>
      <c r="E219" s="121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I219" s="116"/>
      <c r="AL219" s="116"/>
      <c r="AO219" s="116"/>
      <c r="AR219" s="116"/>
    </row>
    <row r="220" spans="3:44" s="115" customFormat="1" x14ac:dyDescent="0.25">
      <c r="C220" s="116"/>
      <c r="D220" s="121"/>
      <c r="E220" s="121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I220" s="116"/>
      <c r="AL220" s="116"/>
      <c r="AO220" s="116"/>
      <c r="AR220" s="116"/>
    </row>
    <row r="221" spans="3:44" s="115" customFormat="1" x14ac:dyDescent="0.25">
      <c r="C221" s="116"/>
      <c r="D221" s="121"/>
      <c r="E221" s="121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I221" s="116"/>
      <c r="AL221" s="116"/>
      <c r="AO221" s="116"/>
      <c r="AR221" s="116"/>
    </row>
    <row r="222" spans="3:44" s="115" customFormat="1" x14ac:dyDescent="0.25">
      <c r="C222" s="116"/>
      <c r="D222" s="121"/>
      <c r="E222" s="121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I222" s="116"/>
      <c r="AL222" s="116"/>
      <c r="AO222" s="116"/>
      <c r="AR222" s="116"/>
    </row>
    <row r="223" spans="3:44" s="115" customFormat="1" x14ac:dyDescent="0.25">
      <c r="C223" s="116"/>
      <c r="D223" s="121"/>
      <c r="E223" s="121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I223" s="116"/>
      <c r="AL223" s="116"/>
      <c r="AO223" s="116"/>
      <c r="AR223" s="116"/>
    </row>
    <row r="224" spans="3:44" s="115" customFormat="1" x14ac:dyDescent="0.25">
      <c r="C224" s="116"/>
      <c r="D224" s="121"/>
      <c r="E224" s="121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I224" s="116"/>
      <c r="AL224" s="116"/>
      <c r="AO224" s="116"/>
      <c r="AR224" s="116"/>
    </row>
    <row r="225" spans="3:44" s="115" customFormat="1" x14ac:dyDescent="0.25">
      <c r="C225" s="116"/>
      <c r="D225" s="121"/>
      <c r="E225" s="121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I225" s="116"/>
      <c r="AL225" s="116"/>
      <c r="AO225" s="116"/>
      <c r="AR225" s="116"/>
    </row>
    <row r="226" spans="3:44" s="115" customFormat="1" x14ac:dyDescent="0.25">
      <c r="C226" s="116"/>
      <c r="D226" s="121"/>
      <c r="E226" s="121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I226" s="116"/>
      <c r="AL226" s="116"/>
      <c r="AO226" s="116"/>
      <c r="AR226" s="116"/>
    </row>
    <row r="227" spans="3:44" s="115" customFormat="1" x14ac:dyDescent="0.25">
      <c r="C227" s="116"/>
      <c r="D227" s="121"/>
      <c r="E227" s="121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I227" s="116"/>
      <c r="AL227" s="116"/>
      <c r="AO227" s="116"/>
      <c r="AR227" s="116"/>
    </row>
    <row r="228" spans="3:44" s="115" customFormat="1" x14ac:dyDescent="0.25">
      <c r="C228" s="116"/>
      <c r="D228" s="121"/>
      <c r="E228" s="121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I228" s="116"/>
      <c r="AL228" s="116"/>
      <c r="AO228" s="116"/>
      <c r="AR228" s="116"/>
    </row>
    <row r="229" spans="3:44" s="115" customFormat="1" x14ac:dyDescent="0.25">
      <c r="C229" s="116"/>
      <c r="D229" s="121"/>
      <c r="E229" s="121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I229" s="116"/>
      <c r="AL229" s="116"/>
      <c r="AO229" s="116"/>
      <c r="AR229" s="116"/>
    </row>
    <row r="230" spans="3:44" s="115" customFormat="1" x14ac:dyDescent="0.25">
      <c r="C230" s="116"/>
      <c r="D230" s="121"/>
      <c r="E230" s="121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I230" s="116"/>
      <c r="AL230" s="116"/>
      <c r="AO230" s="116"/>
      <c r="AR230" s="116"/>
    </row>
    <row r="231" spans="3:44" s="115" customFormat="1" x14ac:dyDescent="0.25">
      <c r="C231" s="116"/>
      <c r="D231" s="121"/>
      <c r="E231" s="121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I231" s="116"/>
      <c r="AL231" s="116"/>
      <c r="AO231" s="116"/>
      <c r="AR231" s="116"/>
    </row>
    <row r="232" spans="3:44" s="115" customFormat="1" x14ac:dyDescent="0.25">
      <c r="C232" s="116"/>
      <c r="D232" s="121"/>
      <c r="E232" s="121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I232" s="116"/>
      <c r="AL232" s="116"/>
      <c r="AO232" s="116"/>
      <c r="AR232" s="116"/>
    </row>
    <row r="233" spans="3:44" s="115" customFormat="1" x14ac:dyDescent="0.25">
      <c r="C233" s="116"/>
      <c r="D233" s="121"/>
      <c r="E233" s="121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I233" s="116"/>
      <c r="AL233" s="116"/>
      <c r="AO233" s="116"/>
      <c r="AR233" s="116"/>
    </row>
    <row r="234" spans="3:44" s="115" customFormat="1" x14ac:dyDescent="0.25">
      <c r="C234" s="116"/>
      <c r="D234" s="121"/>
      <c r="E234" s="121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I234" s="116"/>
      <c r="AL234" s="116"/>
      <c r="AO234" s="116"/>
      <c r="AR234" s="116"/>
    </row>
    <row r="235" spans="3:44" s="115" customFormat="1" x14ac:dyDescent="0.25">
      <c r="C235" s="116"/>
      <c r="D235" s="121"/>
      <c r="E235" s="121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I235" s="116"/>
      <c r="AL235" s="116"/>
      <c r="AO235" s="116"/>
      <c r="AR235" s="116"/>
    </row>
    <row r="236" spans="3:44" s="115" customFormat="1" x14ac:dyDescent="0.25">
      <c r="C236" s="116"/>
      <c r="D236" s="121"/>
      <c r="E236" s="121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I236" s="116"/>
      <c r="AL236" s="116"/>
      <c r="AO236" s="116"/>
      <c r="AR236" s="116"/>
    </row>
    <row r="237" spans="3:44" s="115" customFormat="1" x14ac:dyDescent="0.25">
      <c r="C237" s="116"/>
      <c r="D237" s="121"/>
      <c r="E237" s="121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I237" s="116"/>
      <c r="AL237" s="116"/>
      <c r="AO237" s="116"/>
      <c r="AR237" s="116"/>
    </row>
    <row r="238" spans="3:44" s="115" customFormat="1" x14ac:dyDescent="0.25">
      <c r="C238" s="116"/>
      <c r="D238" s="121"/>
      <c r="E238" s="121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I238" s="116"/>
      <c r="AL238" s="116"/>
      <c r="AO238" s="116"/>
      <c r="AR238" s="116"/>
    </row>
    <row r="239" spans="3:44" s="115" customFormat="1" x14ac:dyDescent="0.25">
      <c r="C239" s="116"/>
      <c r="D239" s="121"/>
      <c r="E239" s="121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I239" s="116"/>
      <c r="AL239" s="116"/>
      <c r="AO239" s="116"/>
      <c r="AR239" s="116"/>
    </row>
    <row r="240" spans="3:44" s="115" customFormat="1" x14ac:dyDescent="0.25">
      <c r="C240" s="116"/>
      <c r="D240" s="121"/>
      <c r="E240" s="121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I240" s="116"/>
      <c r="AL240" s="116"/>
      <c r="AO240" s="116"/>
      <c r="AR240" s="116"/>
    </row>
    <row r="241" spans="3:44" s="115" customFormat="1" x14ac:dyDescent="0.25">
      <c r="C241" s="116"/>
      <c r="D241" s="121"/>
      <c r="E241" s="121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I241" s="116"/>
      <c r="AL241" s="116"/>
      <c r="AO241" s="116"/>
      <c r="AR241" s="116"/>
    </row>
    <row r="242" spans="3:44" s="115" customFormat="1" x14ac:dyDescent="0.25">
      <c r="C242" s="116"/>
      <c r="D242" s="121"/>
      <c r="E242" s="121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I242" s="116"/>
      <c r="AL242" s="116"/>
      <c r="AO242" s="116"/>
      <c r="AR242" s="116"/>
    </row>
    <row r="243" spans="3:44" s="115" customFormat="1" x14ac:dyDescent="0.25">
      <c r="C243" s="116"/>
      <c r="D243" s="121"/>
      <c r="E243" s="121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I243" s="116"/>
      <c r="AL243" s="116"/>
      <c r="AO243" s="116"/>
      <c r="AR243" s="116"/>
    </row>
    <row r="244" spans="3:44" s="115" customFormat="1" x14ac:dyDescent="0.25">
      <c r="C244" s="116"/>
      <c r="D244" s="121"/>
      <c r="E244" s="121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I244" s="116"/>
      <c r="AL244" s="116"/>
      <c r="AO244" s="116"/>
      <c r="AR244" s="116"/>
    </row>
    <row r="245" spans="3:44" s="115" customFormat="1" x14ac:dyDescent="0.25">
      <c r="C245" s="116"/>
      <c r="D245" s="121"/>
      <c r="E245" s="121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I245" s="116"/>
      <c r="AL245" s="116"/>
      <c r="AO245" s="116"/>
      <c r="AR245" s="116"/>
    </row>
    <row r="246" spans="3:44" s="115" customFormat="1" x14ac:dyDescent="0.25">
      <c r="C246" s="116"/>
      <c r="D246" s="121"/>
      <c r="E246" s="121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I246" s="116"/>
      <c r="AL246" s="116"/>
      <c r="AO246" s="116"/>
      <c r="AR246" s="116"/>
    </row>
    <row r="247" spans="3:44" s="115" customFormat="1" x14ac:dyDescent="0.25">
      <c r="C247" s="116"/>
      <c r="D247" s="121"/>
      <c r="E247" s="121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I247" s="116"/>
      <c r="AL247" s="116"/>
      <c r="AO247" s="116"/>
      <c r="AR247" s="116"/>
    </row>
    <row r="248" spans="3:44" s="115" customFormat="1" x14ac:dyDescent="0.25">
      <c r="C248" s="116"/>
      <c r="D248" s="121"/>
      <c r="E248" s="121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I248" s="116"/>
      <c r="AL248" s="116"/>
      <c r="AO248" s="116"/>
      <c r="AR248" s="116"/>
    </row>
    <row r="249" spans="3:44" s="115" customFormat="1" x14ac:dyDescent="0.25">
      <c r="C249" s="116"/>
      <c r="D249" s="121"/>
      <c r="E249" s="121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I249" s="116"/>
      <c r="AL249" s="116"/>
      <c r="AO249" s="116"/>
      <c r="AR249" s="116"/>
    </row>
    <row r="250" spans="3:44" s="115" customFormat="1" x14ac:dyDescent="0.25">
      <c r="C250" s="116"/>
      <c r="D250" s="121"/>
      <c r="E250" s="121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I250" s="116"/>
      <c r="AL250" s="116"/>
      <c r="AO250" s="116"/>
      <c r="AR250" s="116"/>
    </row>
    <row r="251" spans="3:44" s="115" customFormat="1" x14ac:dyDescent="0.25">
      <c r="C251" s="116"/>
      <c r="D251" s="121"/>
      <c r="E251" s="121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I251" s="116"/>
      <c r="AL251" s="116"/>
      <c r="AO251" s="116"/>
      <c r="AR251" s="116"/>
    </row>
    <row r="252" spans="3:44" s="115" customFormat="1" x14ac:dyDescent="0.25">
      <c r="C252" s="116"/>
      <c r="D252" s="121"/>
      <c r="E252" s="121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I252" s="116"/>
      <c r="AL252" s="116"/>
      <c r="AO252" s="116"/>
      <c r="AR252" s="116"/>
    </row>
    <row r="253" spans="3:44" s="115" customFormat="1" x14ac:dyDescent="0.25">
      <c r="C253" s="116"/>
      <c r="D253" s="121"/>
      <c r="E253" s="121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I253" s="116"/>
      <c r="AL253" s="116"/>
      <c r="AO253" s="116"/>
      <c r="AR253" s="116"/>
    </row>
    <row r="254" spans="3:44" s="115" customFormat="1" x14ac:dyDescent="0.25">
      <c r="C254" s="116"/>
      <c r="D254" s="121"/>
      <c r="E254" s="121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I254" s="116"/>
      <c r="AL254" s="116"/>
      <c r="AO254" s="116"/>
      <c r="AR254" s="116"/>
    </row>
    <row r="255" spans="3:44" s="115" customFormat="1" x14ac:dyDescent="0.25">
      <c r="C255" s="116"/>
      <c r="D255" s="121"/>
      <c r="E255" s="121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I255" s="116"/>
      <c r="AL255" s="116"/>
      <c r="AO255" s="116"/>
      <c r="AR255" s="116"/>
    </row>
    <row r="256" spans="3:44" s="115" customFormat="1" x14ac:dyDescent="0.25">
      <c r="C256" s="116"/>
      <c r="D256" s="121"/>
      <c r="E256" s="121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I256" s="116"/>
      <c r="AL256" s="116"/>
      <c r="AO256" s="116"/>
      <c r="AR256" s="116"/>
    </row>
    <row r="257" spans="3:44" s="115" customFormat="1" x14ac:dyDescent="0.25">
      <c r="C257" s="116"/>
      <c r="D257" s="121"/>
      <c r="E257" s="121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I257" s="116"/>
      <c r="AL257" s="116"/>
      <c r="AO257" s="116"/>
      <c r="AR257" s="116"/>
    </row>
    <row r="258" spans="3:44" s="115" customFormat="1" x14ac:dyDescent="0.25">
      <c r="C258" s="116"/>
      <c r="D258" s="121"/>
      <c r="E258" s="121"/>
      <c r="F258" s="116"/>
      <c r="G258" s="116"/>
      <c r="H258" s="116"/>
      <c r="I258" s="116"/>
      <c r="J258" s="116"/>
      <c r="K258" s="116"/>
      <c r="L258" s="116"/>
      <c r="M258" s="116"/>
      <c r="N258" s="116"/>
      <c r="O258" s="116"/>
      <c r="P258" s="116"/>
      <c r="Q258" s="116"/>
      <c r="R258" s="116"/>
      <c r="S258" s="116"/>
      <c r="T258" s="116"/>
      <c r="U258" s="116"/>
      <c r="V258" s="116"/>
      <c r="W258" s="116"/>
      <c r="X258" s="116"/>
      <c r="Y258" s="116"/>
      <c r="Z258" s="116"/>
      <c r="AA258" s="116"/>
      <c r="AB258" s="116"/>
      <c r="AC258" s="116"/>
      <c r="AD258" s="116"/>
      <c r="AE258" s="116"/>
      <c r="AF258" s="116"/>
      <c r="AI258" s="116"/>
      <c r="AL258" s="116"/>
      <c r="AO258" s="116"/>
      <c r="AR258" s="116"/>
    </row>
    <row r="259" spans="3:44" s="115" customFormat="1" x14ac:dyDescent="0.25">
      <c r="C259" s="116"/>
      <c r="D259" s="121"/>
      <c r="E259" s="121"/>
      <c r="F259" s="116"/>
      <c r="G259" s="116"/>
      <c r="H259" s="116"/>
      <c r="I259" s="116"/>
      <c r="J259" s="116"/>
      <c r="K259" s="116"/>
      <c r="L259" s="116"/>
      <c r="M259" s="116"/>
      <c r="N259" s="116"/>
      <c r="O259" s="116"/>
      <c r="P259" s="116"/>
      <c r="Q259" s="116"/>
      <c r="R259" s="116"/>
      <c r="S259" s="116"/>
      <c r="T259" s="116"/>
      <c r="U259" s="116"/>
      <c r="V259" s="116"/>
      <c r="W259" s="116"/>
      <c r="X259" s="116"/>
      <c r="Y259" s="116"/>
      <c r="Z259" s="116"/>
      <c r="AA259" s="116"/>
      <c r="AB259" s="116"/>
      <c r="AC259" s="116"/>
      <c r="AD259" s="116"/>
      <c r="AE259" s="116"/>
      <c r="AF259" s="116"/>
      <c r="AI259" s="116"/>
      <c r="AL259" s="116"/>
      <c r="AO259" s="116"/>
      <c r="AR259" s="116"/>
    </row>
    <row r="260" spans="3:44" s="115" customFormat="1" x14ac:dyDescent="0.25">
      <c r="C260" s="116"/>
      <c r="D260" s="121"/>
      <c r="E260" s="121"/>
      <c r="F260" s="116"/>
      <c r="G260" s="116"/>
      <c r="H260" s="116"/>
      <c r="I260" s="116"/>
      <c r="J260" s="116"/>
      <c r="K260" s="116"/>
      <c r="L260" s="116"/>
      <c r="M260" s="116"/>
      <c r="N260" s="116"/>
      <c r="O260" s="116"/>
      <c r="P260" s="116"/>
      <c r="Q260" s="116"/>
      <c r="R260" s="116"/>
      <c r="S260" s="116"/>
      <c r="T260" s="116"/>
      <c r="U260" s="116"/>
      <c r="V260" s="116"/>
      <c r="W260" s="116"/>
      <c r="X260" s="116"/>
      <c r="Y260" s="116"/>
      <c r="Z260" s="116"/>
      <c r="AA260" s="116"/>
      <c r="AB260" s="116"/>
      <c r="AC260" s="116"/>
      <c r="AD260" s="116"/>
      <c r="AE260" s="116"/>
      <c r="AF260" s="116"/>
      <c r="AI260" s="116"/>
      <c r="AL260" s="116"/>
      <c r="AO260" s="116"/>
      <c r="AR260" s="116"/>
    </row>
    <row r="261" spans="3:44" s="115" customFormat="1" x14ac:dyDescent="0.25">
      <c r="C261" s="116"/>
      <c r="D261" s="121"/>
      <c r="E261" s="121"/>
      <c r="F261" s="116"/>
      <c r="G261" s="116"/>
      <c r="H261" s="116"/>
      <c r="I261" s="116"/>
      <c r="J261" s="116"/>
      <c r="K261" s="116"/>
      <c r="L261" s="116"/>
      <c r="M261" s="116"/>
      <c r="N261" s="116"/>
      <c r="O261" s="116"/>
      <c r="P261" s="116"/>
      <c r="Q261" s="116"/>
      <c r="R261" s="116"/>
      <c r="S261" s="116"/>
      <c r="T261" s="116"/>
      <c r="U261" s="116"/>
      <c r="V261" s="116"/>
      <c r="W261" s="116"/>
      <c r="X261" s="116"/>
      <c r="Y261" s="116"/>
      <c r="Z261" s="116"/>
      <c r="AA261" s="116"/>
      <c r="AB261" s="116"/>
      <c r="AC261" s="116"/>
      <c r="AD261" s="116"/>
      <c r="AE261" s="116"/>
      <c r="AF261" s="116"/>
      <c r="AI261" s="116"/>
      <c r="AL261" s="116"/>
      <c r="AO261" s="116"/>
      <c r="AR261" s="116"/>
    </row>
    <row r="262" spans="3:44" s="115" customFormat="1" x14ac:dyDescent="0.25">
      <c r="C262" s="116"/>
      <c r="D262" s="121"/>
      <c r="E262" s="121"/>
      <c r="F262" s="116"/>
      <c r="G262" s="116"/>
      <c r="H262" s="116"/>
      <c r="I262" s="116"/>
      <c r="J262" s="116"/>
      <c r="K262" s="116"/>
      <c r="L262" s="116"/>
      <c r="M262" s="116"/>
      <c r="N262" s="116"/>
      <c r="O262" s="116"/>
      <c r="P262" s="116"/>
      <c r="Q262" s="116"/>
      <c r="R262" s="116"/>
      <c r="S262" s="116"/>
      <c r="T262" s="116"/>
      <c r="U262" s="116"/>
      <c r="V262" s="116"/>
      <c r="W262" s="116"/>
      <c r="X262" s="116"/>
      <c r="Y262" s="116"/>
      <c r="Z262" s="116"/>
      <c r="AA262" s="116"/>
      <c r="AB262" s="116"/>
      <c r="AC262" s="116"/>
      <c r="AD262" s="116"/>
      <c r="AE262" s="116"/>
      <c r="AF262" s="116"/>
      <c r="AI262" s="116"/>
      <c r="AL262" s="116"/>
      <c r="AO262" s="116"/>
      <c r="AR262" s="116"/>
    </row>
    <row r="263" spans="3:44" s="115" customFormat="1" x14ac:dyDescent="0.25">
      <c r="C263" s="116"/>
      <c r="D263" s="121"/>
      <c r="E263" s="121"/>
      <c r="F263" s="116"/>
      <c r="G263" s="116"/>
      <c r="H263" s="116"/>
      <c r="I263" s="116"/>
      <c r="J263" s="116"/>
      <c r="K263" s="116"/>
      <c r="L263" s="116"/>
      <c r="M263" s="116"/>
      <c r="N263" s="116"/>
      <c r="O263" s="116"/>
      <c r="P263" s="116"/>
      <c r="Q263" s="116"/>
      <c r="R263" s="116"/>
      <c r="S263" s="116"/>
      <c r="T263" s="116"/>
      <c r="U263" s="116"/>
      <c r="V263" s="116"/>
      <c r="W263" s="116"/>
      <c r="X263" s="116"/>
      <c r="Y263" s="116"/>
      <c r="Z263" s="116"/>
      <c r="AA263" s="116"/>
      <c r="AB263" s="116"/>
      <c r="AC263" s="116"/>
      <c r="AD263" s="116"/>
      <c r="AE263" s="116"/>
      <c r="AF263" s="116"/>
      <c r="AI263" s="116"/>
      <c r="AL263" s="116"/>
      <c r="AO263" s="116"/>
      <c r="AR263" s="116"/>
    </row>
    <row r="264" spans="3:44" s="115" customFormat="1" x14ac:dyDescent="0.25">
      <c r="C264" s="116"/>
      <c r="D264" s="121"/>
      <c r="E264" s="121"/>
      <c r="F264" s="116"/>
      <c r="G264" s="116"/>
      <c r="H264" s="116"/>
      <c r="I264" s="116"/>
      <c r="J264" s="116"/>
      <c r="K264" s="116"/>
      <c r="L264" s="116"/>
      <c r="M264" s="116"/>
      <c r="N264" s="116"/>
      <c r="O264" s="116"/>
      <c r="P264" s="116"/>
      <c r="Q264" s="116"/>
      <c r="R264" s="116"/>
      <c r="S264" s="116"/>
      <c r="T264" s="116"/>
      <c r="U264" s="116"/>
      <c r="V264" s="116"/>
      <c r="W264" s="116"/>
      <c r="X264" s="116"/>
      <c r="Y264" s="116"/>
      <c r="Z264" s="116"/>
      <c r="AA264" s="116"/>
      <c r="AB264" s="116"/>
      <c r="AC264" s="116"/>
      <c r="AD264" s="116"/>
      <c r="AE264" s="116"/>
      <c r="AF264" s="116"/>
      <c r="AI264" s="116"/>
      <c r="AL264" s="116"/>
      <c r="AO264" s="116"/>
      <c r="AR264" s="116"/>
    </row>
    <row r="265" spans="3:44" s="115" customFormat="1" x14ac:dyDescent="0.25">
      <c r="C265" s="116"/>
      <c r="D265" s="121"/>
      <c r="E265" s="121"/>
      <c r="F265" s="116"/>
      <c r="G265" s="116"/>
      <c r="H265" s="116"/>
      <c r="I265" s="116"/>
      <c r="J265" s="116"/>
      <c r="K265" s="116"/>
      <c r="L265" s="116"/>
      <c r="M265" s="116"/>
      <c r="N265" s="116"/>
      <c r="O265" s="116"/>
      <c r="P265" s="116"/>
      <c r="Q265" s="116"/>
      <c r="R265" s="116"/>
      <c r="S265" s="116"/>
      <c r="T265" s="116"/>
      <c r="U265" s="116"/>
      <c r="V265" s="116"/>
      <c r="W265" s="116"/>
      <c r="X265" s="116"/>
      <c r="Y265" s="116"/>
      <c r="Z265" s="116"/>
      <c r="AA265" s="116"/>
      <c r="AB265" s="116"/>
      <c r="AC265" s="116"/>
      <c r="AD265" s="116"/>
      <c r="AE265" s="116"/>
      <c r="AF265" s="116"/>
      <c r="AI265" s="116"/>
      <c r="AL265" s="116"/>
      <c r="AO265" s="116"/>
      <c r="AR265" s="116"/>
    </row>
    <row r="266" spans="3:44" s="115" customFormat="1" x14ac:dyDescent="0.25">
      <c r="C266" s="116"/>
      <c r="D266" s="121"/>
      <c r="E266" s="121"/>
      <c r="F266" s="116"/>
      <c r="G266" s="116"/>
      <c r="H266" s="116"/>
      <c r="I266" s="116"/>
      <c r="J266" s="116"/>
      <c r="K266" s="116"/>
      <c r="L266" s="116"/>
      <c r="M266" s="116"/>
      <c r="N266" s="116"/>
      <c r="O266" s="116"/>
      <c r="P266" s="116"/>
      <c r="Q266" s="116"/>
      <c r="R266" s="116"/>
      <c r="S266" s="116"/>
      <c r="T266" s="116"/>
      <c r="U266" s="116"/>
      <c r="V266" s="116"/>
      <c r="W266" s="116"/>
      <c r="X266" s="116"/>
      <c r="Y266" s="116"/>
      <c r="Z266" s="116"/>
      <c r="AA266" s="116"/>
      <c r="AB266" s="116"/>
      <c r="AC266" s="116"/>
      <c r="AD266" s="116"/>
      <c r="AE266" s="116"/>
      <c r="AF266" s="116"/>
      <c r="AI266" s="116"/>
      <c r="AL266" s="116"/>
      <c r="AO266" s="116"/>
      <c r="AR266" s="116"/>
    </row>
    <row r="267" spans="3:44" s="115" customFormat="1" x14ac:dyDescent="0.25">
      <c r="C267" s="116"/>
      <c r="D267" s="121"/>
      <c r="E267" s="121"/>
      <c r="F267" s="116"/>
      <c r="G267" s="116"/>
      <c r="H267" s="116"/>
      <c r="I267" s="116"/>
      <c r="J267" s="116"/>
      <c r="K267" s="116"/>
      <c r="L267" s="116"/>
      <c r="M267" s="116"/>
      <c r="N267" s="116"/>
      <c r="O267" s="116"/>
      <c r="P267" s="116"/>
      <c r="Q267" s="116"/>
      <c r="R267" s="116"/>
      <c r="S267" s="116"/>
      <c r="T267" s="116"/>
      <c r="U267" s="116"/>
      <c r="V267" s="116"/>
      <c r="W267" s="116"/>
      <c r="X267" s="116"/>
      <c r="Y267" s="116"/>
      <c r="Z267" s="116"/>
      <c r="AA267" s="116"/>
      <c r="AB267" s="116"/>
      <c r="AC267" s="116"/>
      <c r="AD267" s="116"/>
      <c r="AE267" s="116"/>
      <c r="AF267" s="116"/>
      <c r="AI267" s="116"/>
      <c r="AL267" s="116"/>
      <c r="AO267" s="116"/>
      <c r="AR267" s="116"/>
    </row>
    <row r="268" spans="3:44" s="115" customFormat="1" x14ac:dyDescent="0.25">
      <c r="C268" s="116"/>
      <c r="D268" s="121"/>
      <c r="E268" s="121"/>
      <c r="F268" s="116"/>
      <c r="G268" s="116"/>
      <c r="H268" s="116"/>
      <c r="I268" s="116"/>
      <c r="J268" s="116"/>
      <c r="K268" s="116"/>
      <c r="L268" s="116"/>
      <c r="M268" s="116"/>
      <c r="N268" s="116"/>
      <c r="O268" s="116"/>
      <c r="P268" s="116"/>
      <c r="Q268" s="116"/>
      <c r="R268" s="116"/>
      <c r="S268" s="116"/>
      <c r="T268" s="116"/>
      <c r="U268" s="116"/>
      <c r="V268" s="116"/>
      <c r="W268" s="116"/>
      <c r="X268" s="116"/>
      <c r="Y268" s="116"/>
      <c r="Z268" s="116"/>
      <c r="AA268" s="116"/>
      <c r="AB268" s="116"/>
      <c r="AC268" s="116"/>
      <c r="AD268" s="116"/>
      <c r="AE268" s="116"/>
      <c r="AF268" s="116"/>
      <c r="AI268" s="116"/>
      <c r="AL268" s="116"/>
      <c r="AO268" s="116"/>
      <c r="AR268" s="116"/>
    </row>
    <row r="269" spans="3:44" s="115" customFormat="1" x14ac:dyDescent="0.25">
      <c r="C269" s="116"/>
      <c r="D269" s="121"/>
      <c r="E269" s="121"/>
      <c r="F269" s="116"/>
      <c r="G269" s="116"/>
      <c r="H269" s="116"/>
      <c r="I269" s="116"/>
      <c r="J269" s="116"/>
      <c r="K269" s="116"/>
      <c r="L269" s="116"/>
      <c r="M269" s="116"/>
      <c r="N269" s="116"/>
      <c r="O269" s="116"/>
      <c r="P269" s="116"/>
      <c r="Q269" s="116"/>
      <c r="R269" s="116"/>
      <c r="S269" s="116"/>
      <c r="T269" s="116"/>
      <c r="U269" s="116"/>
      <c r="V269" s="116"/>
      <c r="W269" s="116"/>
      <c r="X269" s="116"/>
      <c r="Y269" s="116"/>
      <c r="Z269" s="116"/>
      <c r="AA269" s="116"/>
      <c r="AB269" s="116"/>
      <c r="AC269" s="116"/>
      <c r="AD269" s="116"/>
      <c r="AE269" s="116"/>
      <c r="AF269" s="116"/>
      <c r="AI269" s="116"/>
      <c r="AL269" s="116"/>
      <c r="AO269" s="116"/>
      <c r="AR269" s="116"/>
    </row>
    <row r="270" spans="3:44" s="115" customFormat="1" x14ac:dyDescent="0.25">
      <c r="C270" s="116"/>
      <c r="D270" s="121"/>
      <c r="E270" s="121"/>
      <c r="F270" s="116"/>
      <c r="G270" s="116"/>
      <c r="H270" s="116"/>
      <c r="I270" s="116"/>
      <c r="J270" s="116"/>
      <c r="K270" s="116"/>
      <c r="L270" s="116"/>
      <c r="M270" s="116"/>
      <c r="N270" s="116"/>
      <c r="O270" s="116"/>
      <c r="P270" s="116"/>
      <c r="Q270" s="116"/>
      <c r="R270" s="116"/>
      <c r="S270" s="116"/>
      <c r="T270" s="116"/>
      <c r="U270" s="116"/>
      <c r="V270" s="116"/>
      <c r="W270" s="116"/>
      <c r="X270" s="116"/>
      <c r="Y270" s="116"/>
      <c r="Z270" s="116"/>
      <c r="AA270" s="116"/>
      <c r="AB270" s="116"/>
      <c r="AC270" s="116"/>
      <c r="AD270" s="116"/>
      <c r="AE270" s="116"/>
      <c r="AF270" s="116"/>
      <c r="AI270" s="116"/>
      <c r="AL270" s="116"/>
      <c r="AO270" s="116"/>
      <c r="AR270" s="116"/>
    </row>
    <row r="271" spans="3:44" s="115" customFormat="1" x14ac:dyDescent="0.25">
      <c r="C271" s="116"/>
      <c r="D271" s="121"/>
      <c r="E271" s="121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  <c r="P271" s="116"/>
      <c r="Q271" s="116"/>
      <c r="R271" s="116"/>
      <c r="S271" s="116"/>
      <c r="T271" s="116"/>
      <c r="U271" s="116"/>
      <c r="V271" s="116"/>
      <c r="W271" s="116"/>
      <c r="X271" s="116"/>
      <c r="Y271" s="116"/>
      <c r="Z271" s="116"/>
      <c r="AA271" s="116"/>
      <c r="AB271" s="116"/>
      <c r="AC271" s="116"/>
      <c r="AD271" s="116"/>
      <c r="AE271" s="116"/>
      <c r="AF271" s="116"/>
      <c r="AI271" s="116"/>
      <c r="AL271" s="116"/>
      <c r="AO271" s="116"/>
      <c r="AR271" s="116"/>
    </row>
    <row r="272" spans="3:44" s="115" customFormat="1" x14ac:dyDescent="0.25">
      <c r="C272" s="116"/>
      <c r="D272" s="121"/>
      <c r="E272" s="121"/>
      <c r="F272" s="116"/>
      <c r="G272" s="116"/>
      <c r="H272" s="116"/>
      <c r="I272" s="116"/>
      <c r="J272" s="116"/>
      <c r="K272" s="116"/>
      <c r="L272" s="116"/>
      <c r="M272" s="116"/>
      <c r="N272" s="116"/>
      <c r="O272" s="116"/>
      <c r="P272" s="116"/>
      <c r="Q272" s="116"/>
      <c r="R272" s="116"/>
      <c r="S272" s="116"/>
      <c r="T272" s="116"/>
      <c r="U272" s="116"/>
      <c r="V272" s="116"/>
      <c r="W272" s="116"/>
      <c r="X272" s="116"/>
      <c r="Y272" s="116"/>
      <c r="Z272" s="116"/>
      <c r="AA272" s="116"/>
      <c r="AB272" s="116"/>
      <c r="AC272" s="116"/>
      <c r="AD272" s="116"/>
      <c r="AE272" s="116"/>
      <c r="AF272" s="116"/>
      <c r="AI272" s="116"/>
      <c r="AL272" s="116"/>
      <c r="AO272" s="116"/>
      <c r="AR272" s="116"/>
    </row>
    <row r="273" spans="3:44" s="115" customFormat="1" x14ac:dyDescent="0.25">
      <c r="C273" s="116"/>
      <c r="D273" s="121"/>
      <c r="E273" s="121"/>
      <c r="F273" s="116"/>
      <c r="G273" s="116"/>
      <c r="H273" s="116"/>
      <c r="I273" s="116"/>
      <c r="J273" s="116"/>
      <c r="K273" s="116"/>
      <c r="L273" s="116"/>
      <c r="M273" s="116"/>
      <c r="N273" s="116"/>
      <c r="O273" s="116"/>
      <c r="P273" s="116"/>
      <c r="Q273" s="116"/>
      <c r="R273" s="116"/>
      <c r="S273" s="116"/>
      <c r="T273" s="116"/>
      <c r="U273" s="116"/>
      <c r="V273" s="116"/>
      <c r="W273" s="116"/>
      <c r="X273" s="116"/>
      <c r="Y273" s="116"/>
      <c r="Z273" s="116"/>
      <c r="AA273" s="116"/>
      <c r="AB273" s="116"/>
      <c r="AC273" s="116"/>
      <c r="AD273" s="116"/>
      <c r="AE273" s="116"/>
      <c r="AF273" s="116"/>
      <c r="AI273" s="116"/>
      <c r="AL273" s="116"/>
      <c r="AO273" s="116"/>
      <c r="AR273" s="116"/>
    </row>
    <row r="274" spans="3:44" s="115" customFormat="1" x14ac:dyDescent="0.25">
      <c r="C274" s="116"/>
      <c r="D274" s="121"/>
      <c r="E274" s="121"/>
      <c r="F274" s="116"/>
      <c r="G274" s="116"/>
      <c r="H274" s="116"/>
      <c r="I274" s="116"/>
      <c r="J274" s="116"/>
      <c r="K274" s="116"/>
      <c r="L274" s="116"/>
      <c r="M274" s="116"/>
      <c r="N274" s="116"/>
      <c r="O274" s="116"/>
      <c r="P274" s="116"/>
      <c r="Q274" s="116"/>
      <c r="R274" s="116"/>
      <c r="S274" s="116"/>
      <c r="T274" s="116"/>
      <c r="U274" s="116"/>
      <c r="V274" s="116"/>
      <c r="W274" s="116"/>
      <c r="X274" s="116"/>
      <c r="Y274" s="116"/>
      <c r="Z274" s="116"/>
      <c r="AA274" s="116"/>
      <c r="AB274" s="116"/>
      <c r="AC274" s="116"/>
      <c r="AD274" s="116"/>
      <c r="AE274" s="116"/>
      <c r="AF274" s="116"/>
      <c r="AI274" s="116"/>
      <c r="AL274" s="116"/>
      <c r="AO274" s="116"/>
      <c r="AR274" s="116"/>
    </row>
    <row r="275" spans="3:44" s="115" customFormat="1" x14ac:dyDescent="0.25">
      <c r="C275" s="116"/>
      <c r="D275" s="121"/>
      <c r="E275" s="121"/>
      <c r="F275" s="116"/>
      <c r="G275" s="116"/>
      <c r="H275" s="116"/>
      <c r="I275" s="116"/>
      <c r="J275" s="116"/>
      <c r="K275" s="116"/>
      <c r="L275" s="116"/>
      <c r="M275" s="116"/>
      <c r="N275" s="116"/>
      <c r="O275" s="116"/>
      <c r="P275" s="116"/>
      <c r="Q275" s="116"/>
      <c r="R275" s="116"/>
      <c r="S275" s="116"/>
      <c r="T275" s="116"/>
      <c r="U275" s="116"/>
      <c r="V275" s="116"/>
      <c r="W275" s="116"/>
      <c r="X275" s="116"/>
      <c r="Y275" s="116"/>
      <c r="Z275" s="116"/>
      <c r="AA275" s="116"/>
      <c r="AB275" s="116"/>
      <c r="AC275" s="116"/>
      <c r="AD275" s="116"/>
      <c r="AE275" s="116"/>
      <c r="AF275" s="116"/>
      <c r="AI275" s="116"/>
      <c r="AL275" s="116"/>
      <c r="AO275" s="116"/>
      <c r="AR275" s="116"/>
    </row>
    <row r="276" spans="3:44" s="115" customFormat="1" x14ac:dyDescent="0.25">
      <c r="C276" s="116"/>
      <c r="D276" s="121"/>
      <c r="E276" s="121"/>
      <c r="F276" s="116"/>
      <c r="G276" s="116"/>
      <c r="H276" s="116"/>
      <c r="I276" s="116"/>
      <c r="J276" s="116"/>
      <c r="K276" s="116"/>
      <c r="L276" s="116"/>
      <c r="M276" s="116"/>
      <c r="N276" s="116"/>
      <c r="O276" s="116"/>
      <c r="P276" s="116"/>
      <c r="Q276" s="116"/>
      <c r="R276" s="116"/>
      <c r="S276" s="116"/>
      <c r="T276" s="116"/>
      <c r="U276" s="116"/>
      <c r="V276" s="116"/>
      <c r="W276" s="116"/>
      <c r="X276" s="116"/>
      <c r="Y276" s="116"/>
      <c r="Z276" s="116"/>
      <c r="AA276" s="116"/>
      <c r="AB276" s="116"/>
      <c r="AC276" s="116"/>
      <c r="AD276" s="116"/>
      <c r="AE276" s="116"/>
      <c r="AF276" s="116"/>
      <c r="AI276" s="116"/>
      <c r="AL276" s="116"/>
      <c r="AO276" s="116"/>
      <c r="AR276" s="116"/>
    </row>
    <row r="277" spans="3:44" s="115" customFormat="1" x14ac:dyDescent="0.25">
      <c r="C277" s="116"/>
      <c r="D277" s="121"/>
      <c r="E277" s="121"/>
      <c r="F277" s="116"/>
      <c r="G277" s="116"/>
      <c r="H277" s="116"/>
      <c r="I277" s="116"/>
      <c r="J277" s="116"/>
      <c r="K277" s="116"/>
      <c r="L277" s="116"/>
      <c r="M277" s="116"/>
      <c r="N277" s="116"/>
      <c r="O277" s="116"/>
      <c r="P277" s="116"/>
      <c r="Q277" s="116"/>
      <c r="R277" s="116"/>
      <c r="S277" s="116"/>
      <c r="T277" s="116"/>
      <c r="U277" s="116"/>
      <c r="V277" s="116"/>
      <c r="W277" s="116"/>
      <c r="X277" s="116"/>
      <c r="Y277" s="116"/>
      <c r="Z277" s="116"/>
      <c r="AA277" s="116"/>
      <c r="AB277" s="116"/>
      <c r="AC277" s="116"/>
      <c r="AD277" s="116"/>
      <c r="AE277" s="116"/>
      <c r="AF277" s="116"/>
      <c r="AI277" s="116"/>
      <c r="AL277" s="116"/>
      <c r="AO277" s="116"/>
      <c r="AR277" s="116"/>
    </row>
    <row r="278" spans="3:44" s="115" customFormat="1" x14ac:dyDescent="0.25">
      <c r="C278" s="116"/>
      <c r="D278" s="121"/>
      <c r="E278" s="121"/>
      <c r="F278" s="116"/>
      <c r="G278" s="116"/>
      <c r="H278" s="116"/>
      <c r="I278" s="116"/>
      <c r="J278" s="116"/>
      <c r="K278" s="116"/>
      <c r="L278" s="116"/>
      <c r="M278" s="116"/>
      <c r="N278" s="116"/>
      <c r="O278" s="116"/>
      <c r="P278" s="116"/>
      <c r="Q278" s="116"/>
      <c r="R278" s="116"/>
      <c r="S278" s="116"/>
      <c r="T278" s="116"/>
      <c r="U278" s="116"/>
      <c r="V278" s="116"/>
      <c r="W278" s="116"/>
      <c r="X278" s="116"/>
      <c r="Y278" s="116"/>
      <c r="Z278" s="116"/>
      <c r="AA278" s="116"/>
      <c r="AB278" s="116"/>
      <c r="AC278" s="116"/>
      <c r="AD278" s="116"/>
      <c r="AE278" s="116"/>
      <c r="AF278" s="116"/>
      <c r="AI278" s="116"/>
      <c r="AL278" s="116"/>
      <c r="AO278" s="116"/>
      <c r="AR278" s="116"/>
    </row>
    <row r="279" spans="3:44" s="115" customFormat="1" x14ac:dyDescent="0.25">
      <c r="C279" s="116"/>
      <c r="D279" s="121"/>
      <c r="E279" s="121"/>
      <c r="F279" s="116"/>
      <c r="G279" s="116"/>
      <c r="H279" s="116"/>
      <c r="I279" s="116"/>
      <c r="J279" s="116"/>
      <c r="K279" s="116"/>
      <c r="L279" s="116"/>
      <c r="M279" s="116"/>
      <c r="N279" s="116"/>
      <c r="O279" s="116"/>
      <c r="P279" s="116"/>
      <c r="Q279" s="116"/>
      <c r="R279" s="116"/>
      <c r="S279" s="116"/>
      <c r="T279" s="116"/>
      <c r="U279" s="116"/>
      <c r="V279" s="116"/>
      <c r="W279" s="116"/>
      <c r="X279" s="116"/>
      <c r="Y279" s="116"/>
      <c r="Z279" s="116"/>
      <c r="AA279" s="116"/>
      <c r="AB279" s="116"/>
      <c r="AC279" s="116"/>
      <c r="AD279" s="116"/>
      <c r="AE279" s="116"/>
      <c r="AF279" s="116"/>
      <c r="AI279" s="116"/>
      <c r="AL279" s="116"/>
      <c r="AO279" s="116"/>
      <c r="AR279" s="116"/>
    </row>
    <row r="280" spans="3:44" s="115" customFormat="1" x14ac:dyDescent="0.25">
      <c r="C280" s="116"/>
      <c r="D280" s="121"/>
      <c r="E280" s="121"/>
      <c r="F280" s="116"/>
      <c r="G280" s="116"/>
      <c r="H280" s="116"/>
      <c r="I280" s="116"/>
      <c r="J280" s="116"/>
      <c r="K280" s="116"/>
      <c r="L280" s="116"/>
      <c r="M280" s="116"/>
      <c r="N280" s="116"/>
      <c r="O280" s="116"/>
      <c r="P280" s="116"/>
      <c r="Q280" s="116"/>
      <c r="R280" s="116"/>
      <c r="S280" s="116"/>
      <c r="T280" s="116"/>
      <c r="U280" s="116"/>
      <c r="V280" s="116"/>
      <c r="W280" s="116"/>
      <c r="X280" s="116"/>
      <c r="Y280" s="116"/>
      <c r="Z280" s="116"/>
      <c r="AA280" s="116"/>
      <c r="AB280" s="116"/>
      <c r="AC280" s="116"/>
      <c r="AD280" s="116"/>
      <c r="AE280" s="116"/>
      <c r="AF280" s="116"/>
      <c r="AI280" s="116"/>
      <c r="AL280" s="116"/>
      <c r="AO280" s="116"/>
      <c r="AR280" s="116"/>
    </row>
    <row r="281" spans="3:44" s="115" customFormat="1" x14ac:dyDescent="0.25">
      <c r="C281" s="116"/>
      <c r="D281" s="121"/>
      <c r="E281" s="121"/>
      <c r="F281" s="116"/>
      <c r="G281" s="116"/>
      <c r="H281" s="116"/>
      <c r="I281" s="116"/>
      <c r="J281" s="116"/>
      <c r="K281" s="116"/>
      <c r="L281" s="116"/>
      <c r="M281" s="116"/>
      <c r="N281" s="116"/>
      <c r="O281" s="116"/>
      <c r="P281" s="116"/>
      <c r="Q281" s="116"/>
      <c r="R281" s="116"/>
      <c r="S281" s="116"/>
      <c r="T281" s="116"/>
      <c r="U281" s="116"/>
      <c r="V281" s="116"/>
      <c r="W281" s="116"/>
      <c r="X281" s="116"/>
      <c r="Y281" s="116"/>
      <c r="Z281" s="116"/>
      <c r="AA281" s="116"/>
      <c r="AB281" s="116"/>
      <c r="AC281" s="116"/>
      <c r="AD281" s="116"/>
      <c r="AE281" s="116"/>
      <c r="AF281" s="116"/>
      <c r="AI281" s="116"/>
      <c r="AL281" s="116"/>
      <c r="AO281" s="116"/>
      <c r="AR281" s="116"/>
    </row>
    <row r="282" spans="3:44" s="115" customFormat="1" x14ac:dyDescent="0.25">
      <c r="C282" s="116"/>
      <c r="D282" s="121"/>
      <c r="E282" s="121"/>
      <c r="F282" s="116"/>
      <c r="G282" s="116"/>
      <c r="H282" s="116"/>
      <c r="I282" s="116"/>
      <c r="J282" s="116"/>
      <c r="K282" s="116"/>
      <c r="L282" s="116"/>
      <c r="M282" s="116"/>
      <c r="N282" s="116"/>
      <c r="O282" s="116"/>
      <c r="P282" s="116"/>
      <c r="Q282" s="116"/>
      <c r="R282" s="116"/>
      <c r="S282" s="116"/>
      <c r="T282" s="116"/>
      <c r="U282" s="116"/>
      <c r="V282" s="116"/>
      <c r="W282" s="116"/>
      <c r="X282" s="116"/>
      <c r="Y282" s="116"/>
      <c r="Z282" s="116"/>
      <c r="AA282" s="116"/>
      <c r="AB282" s="116"/>
      <c r="AC282" s="116"/>
      <c r="AD282" s="116"/>
      <c r="AE282" s="116"/>
      <c r="AF282" s="116"/>
      <c r="AI282" s="116"/>
      <c r="AL282" s="116"/>
      <c r="AO282" s="116"/>
      <c r="AR282" s="116"/>
    </row>
    <row r="283" spans="3:44" s="115" customFormat="1" x14ac:dyDescent="0.25">
      <c r="C283" s="116"/>
      <c r="D283" s="121"/>
      <c r="E283" s="121"/>
      <c r="F283" s="116"/>
      <c r="G283" s="116"/>
      <c r="H283" s="116"/>
      <c r="I283" s="116"/>
      <c r="J283" s="116"/>
      <c r="K283" s="116"/>
      <c r="L283" s="116"/>
      <c r="M283" s="116"/>
      <c r="N283" s="116"/>
      <c r="O283" s="116"/>
      <c r="P283" s="116"/>
      <c r="Q283" s="116"/>
      <c r="R283" s="116"/>
      <c r="S283" s="116"/>
      <c r="T283" s="116"/>
      <c r="U283" s="116"/>
      <c r="V283" s="116"/>
      <c r="W283" s="116"/>
      <c r="X283" s="116"/>
      <c r="Y283" s="116"/>
      <c r="Z283" s="116"/>
      <c r="AA283" s="116"/>
      <c r="AB283" s="116"/>
      <c r="AC283" s="116"/>
      <c r="AD283" s="116"/>
      <c r="AE283" s="116"/>
      <c r="AF283" s="116"/>
      <c r="AI283" s="116"/>
      <c r="AL283" s="116"/>
      <c r="AO283" s="116"/>
      <c r="AR283" s="116"/>
    </row>
    <row r="284" spans="3:44" s="115" customFormat="1" x14ac:dyDescent="0.25">
      <c r="C284" s="116"/>
      <c r="D284" s="121"/>
      <c r="E284" s="121"/>
      <c r="F284" s="116"/>
      <c r="G284" s="116"/>
      <c r="H284" s="116"/>
      <c r="I284" s="116"/>
      <c r="J284" s="116"/>
      <c r="K284" s="116"/>
      <c r="L284" s="116"/>
      <c r="M284" s="116"/>
      <c r="N284" s="116"/>
      <c r="O284" s="116"/>
      <c r="P284" s="116"/>
      <c r="Q284" s="116"/>
      <c r="R284" s="116"/>
      <c r="S284" s="116"/>
      <c r="T284" s="116"/>
      <c r="U284" s="116"/>
      <c r="V284" s="116"/>
      <c r="W284" s="116"/>
      <c r="X284" s="116"/>
      <c r="Y284" s="116"/>
      <c r="Z284" s="116"/>
      <c r="AA284" s="116"/>
      <c r="AB284" s="116"/>
      <c r="AC284" s="116"/>
      <c r="AD284" s="116"/>
      <c r="AE284" s="116"/>
      <c r="AF284" s="116"/>
      <c r="AI284" s="116"/>
      <c r="AL284" s="116"/>
      <c r="AO284" s="116"/>
      <c r="AR284" s="116"/>
    </row>
    <row r="285" spans="3:44" s="115" customFormat="1" x14ac:dyDescent="0.25">
      <c r="C285" s="116"/>
      <c r="D285" s="121"/>
      <c r="E285" s="121"/>
      <c r="F285" s="116"/>
      <c r="G285" s="116"/>
      <c r="H285" s="116"/>
      <c r="I285" s="116"/>
      <c r="J285" s="116"/>
      <c r="K285" s="116"/>
      <c r="L285" s="116"/>
      <c r="M285" s="116"/>
      <c r="N285" s="116"/>
      <c r="O285" s="116"/>
      <c r="P285" s="116"/>
      <c r="Q285" s="116"/>
      <c r="R285" s="116"/>
      <c r="S285" s="116"/>
      <c r="T285" s="116"/>
      <c r="U285" s="116"/>
      <c r="V285" s="116"/>
      <c r="W285" s="116"/>
      <c r="X285" s="116"/>
      <c r="Y285" s="116"/>
      <c r="Z285" s="116"/>
      <c r="AA285" s="116"/>
      <c r="AB285" s="116"/>
      <c r="AC285" s="116"/>
      <c r="AD285" s="116"/>
      <c r="AE285" s="116"/>
      <c r="AF285" s="116"/>
      <c r="AI285" s="116"/>
      <c r="AL285" s="116"/>
      <c r="AO285" s="116"/>
      <c r="AR285" s="116"/>
    </row>
    <row r="286" spans="3:44" s="115" customFormat="1" x14ac:dyDescent="0.25">
      <c r="C286" s="116"/>
      <c r="D286" s="121"/>
      <c r="E286" s="121"/>
      <c r="F286" s="116"/>
      <c r="G286" s="116"/>
      <c r="H286" s="116"/>
      <c r="I286" s="116"/>
      <c r="J286" s="116"/>
      <c r="K286" s="116"/>
      <c r="L286" s="116"/>
      <c r="M286" s="116"/>
      <c r="N286" s="116"/>
      <c r="O286" s="116"/>
      <c r="P286" s="116"/>
      <c r="Q286" s="116"/>
      <c r="R286" s="116"/>
      <c r="S286" s="116"/>
      <c r="T286" s="116"/>
      <c r="U286" s="116"/>
      <c r="V286" s="116"/>
      <c r="W286" s="116"/>
      <c r="X286" s="116"/>
      <c r="Y286" s="116"/>
      <c r="Z286" s="116"/>
      <c r="AA286" s="116"/>
      <c r="AB286" s="116"/>
      <c r="AC286" s="116"/>
      <c r="AD286" s="116"/>
      <c r="AE286" s="116"/>
      <c r="AF286" s="116"/>
      <c r="AI286" s="116"/>
      <c r="AL286" s="116"/>
      <c r="AO286" s="116"/>
      <c r="AR286" s="116"/>
    </row>
    <row r="287" spans="3:44" s="115" customFormat="1" x14ac:dyDescent="0.25">
      <c r="C287" s="116"/>
      <c r="D287" s="121"/>
      <c r="E287" s="121"/>
      <c r="F287" s="116"/>
      <c r="G287" s="116"/>
      <c r="H287" s="116"/>
      <c r="I287" s="116"/>
      <c r="J287" s="116"/>
      <c r="K287" s="116"/>
      <c r="L287" s="116"/>
      <c r="M287" s="116"/>
      <c r="N287" s="116"/>
      <c r="O287" s="116"/>
      <c r="P287" s="116"/>
      <c r="Q287" s="116"/>
      <c r="R287" s="116"/>
      <c r="S287" s="116"/>
      <c r="T287" s="116"/>
      <c r="U287" s="116"/>
      <c r="V287" s="116"/>
      <c r="W287" s="116"/>
      <c r="X287" s="116"/>
      <c r="Y287" s="116"/>
      <c r="Z287" s="116"/>
      <c r="AA287" s="116"/>
      <c r="AB287" s="116"/>
      <c r="AC287" s="116"/>
      <c r="AD287" s="116"/>
      <c r="AE287" s="116"/>
      <c r="AF287" s="116"/>
      <c r="AI287" s="116"/>
      <c r="AL287" s="116"/>
      <c r="AO287" s="116"/>
      <c r="AR287" s="116"/>
    </row>
    <row r="288" spans="3:44" s="115" customFormat="1" x14ac:dyDescent="0.25">
      <c r="C288" s="116"/>
      <c r="D288" s="121"/>
      <c r="E288" s="121"/>
      <c r="F288" s="116"/>
      <c r="G288" s="116"/>
      <c r="H288" s="116"/>
      <c r="I288" s="116"/>
      <c r="J288" s="116"/>
      <c r="K288" s="116"/>
      <c r="L288" s="116"/>
      <c r="M288" s="116"/>
      <c r="N288" s="116"/>
      <c r="O288" s="116"/>
      <c r="P288" s="116"/>
      <c r="Q288" s="116"/>
      <c r="R288" s="116"/>
      <c r="S288" s="116"/>
      <c r="T288" s="116"/>
      <c r="U288" s="116"/>
      <c r="V288" s="116"/>
      <c r="W288" s="116"/>
      <c r="X288" s="116"/>
      <c r="Y288" s="116"/>
      <c r="Z288" s="116"/>
      <c r="AA288" s="116"/>
      <c r="AB288" s="116"/>
      <c r="AC288" s="116"/>
      <c r="AD288" s="116"/>
      <c r="AE288" s="116"/>
      <c r="AF288" s="116"/>
      <c r="AI288" s="116"/>
      <c r="AL288" s="116"/>
      <c r="AO288" s="116"/>
      <c r="AR288" s="116"/>
    </row>
    <row r="289" spans="3:44" s="115" customFormat="1" x14ac:dyDescent="0.25">
      <c r="C289" s="116"/>
      <c r="D289" s="121"/>
      <c r="E289" s="121"/>
      <c r="F289" s="116"/>
      <c r="G289" s="116"/>
      <c r="H289" s="116"/>
      <c r="I289" s="116"/>
      <c r="J289" s="116"/>
      <c r="K289" s="116"/>
      <c r="L289" s="116"/>
      <c r="M289" s="116"/>
      <c r="N289" s="116"/>
      <c r="O289" s="116"/>
      <c r="P289" s="116"/>
      <c r="Q289" s="116"/>
      <c r="R289" s="116"/>
      <c r="S289" s="116"/>
      <c r="T289" s="116"/>
      <c r="U289" s="116"/>
      <c r="V289" s="116"/>
      <c r="W289" s="116"/>
      <c r="X289" s="116"/>
      <c r="Y289" s="116"/>
      <c r="Z289" s="116"/>
      <c r="AA289" s="116"/>
      <c r="AB289" s="116"/>
      <c r="AC289" s="116"/>
      <c r="AD289" s="116"/>
      <c r="AE289" s="116"/>
      <c r="AF289" s="116"/>
      <c r="AI289" s="116"/>
      <c r="AL289" s="116"/>
      <c r="AO289" s="116"/>
      <c r="AR289" s="116"/>
    </row>
    <row r="290" spans="3:44" s="115" customFormat="1" x14ac:dyDescent="0.25">
      <c r="C290" s="116"/>
      <c r="D290" s="121"/>
      <c r="E290" s="121"/>
      <c r="F290" s="116"/>
      <c r="G290" s="116"/>
      <c r="H290" s="116"/>
      <c r="I290" s="116"/>
      <c r="J290" s="116"/>
      <c r="K290" s="116"/>
      <c r="L290" s="116"/>
      <c r="M290" s="116"/>
      <c r="N290" s="116"/>
      <c r="O290" s="116"/>
      <c r="P290" s="116"/>
      <c r="Q290" s="116"/>
      <c r="R290" s="116"/>
      <c r="S290" s="116"/>
      <c r="T290" s="116"/>
      <c r="U290" s="116"/>
      <c r="V290" s="116"/>
      <c r="W290" s="116"/>
      <c r="X290" s="116"/>
      <c r="Y290" s="116"/>
      <c r="Z290" s="116"/>
      <c r="AA290" s="116"/>
      <c r="AB290" s="116"/>
      <c r="AC290" s="116"/>
      <c r="AD290" s="116"/>
      <c r="AE290" s="116"/>
      <c r="AF290" s="116"/>
      <c r="AI290" s="116"/>
      <c r="AL290" s="116"/>
      <c r="AO290" s="116"/>
      <c r="AR290" s="116"/>
    </row>
    <row r="291" spans="3:44" s="115" customFormat="1" x14ac:dyDescent="0.25">
      <c r="C291" s="116"/>
      <c r="D291" s="121"/>
      <c r="E291" s="121"/>
      <c r="F291" s="116"/>
      <c r="G291" s="116"/>
      <c r="H291" s="116"/>
      <c r="I291" s="116"/>
      <c r="J291" s="116"/>
      <c r="K291" s="116"/>
      <c r="L291" s="116"/>
      <c r="M291" s="116"/>
      <c r="N291" s="116"/>
      <c r="O291" s="116"/>
      <c r="P291" s="116"/>
      <c r="Q291" s="116"/>
      <c r="R291" s="116"/>
      <c r="S291" s="116"/>
      <c r="T291" s="116"/>
      <c r="U291" s="116"/>
      <c r="V291" s="116"/>
      <c r="W291" s="116"/>
      <c r="X291" s="116"/>
      <c r="Y291" s="116"/>
      <c r="Z291" s="116"/>
      <c r="AA291" s="116"/>
      <c r="AB291" s="116"/>
      <c r="AC291" s="116"/>
      <c r="AD291" s="116"/>
      <c r="AE291" s="116"/>
      <c r="AF291" s="116"/>
      <c r="AI291" s="116"/>
      <c r="AL291" s="116"/>
      <c r="AO291" s="116"/>
      <c r="AR291" s="116"/>
    </row>
    <row r="292" spans="3:44" s="115" customFormat="1" x14ac:dyDescent="0.25">
      <c r="C292" s="116"/>
      <c r="D292" s="121"/>
      <c r="E292" s="121"/>
      <c r="F292" s="116"/>
      <c r="G292" s="116"/>
      <c r="H292" s="116"/>
      <c r="I292" s="116"/>
      <c r="J292" s="116"/>
      <c r="K292" s="116"/>
      <c r="L292" s="116"/>
      <c r="M292" s="116"/>
      <c r="N292" s="116"/>
      <c r="O292" s="116"/>
      <c r="P292" s="116"/>
      <c r="Q292" s="116"/>
      <c r="R292" s="116"/>
      <c r="S292" s="116"/>
      <c r="T292" s="116"/>
      <c r="U292" s="116"/>
      <c r="V292" s="116"/>
      <c r="W292" s="116"/>
      <c r="X292" s="116"/>
      <c r="Y292" s="116"/>
      <c r="Z292" s="116"/>
      <c r="AA292" s="116"/>
      <c r="AB292" s="116"/>
      <c r="AC292" s="116"/>
      <c r="AD292" s="116"/>
      <c r="AE292" s="116"/>
      <c r="AF292" s="116"/>
      <c r="AI292" s="116"/>
      <c r="AL292" s="116"/>
      <c r="AO292" s="116"/>
      <c r="AR292" s="116"/>
    </row>
    <row r="293" spans="3:44" s="115" customFormat="1" x14ac:dyDescent="0.25">
      <c r="C293" s="116"/>
      <c r="D293" s="121"/>
      <c r="E293" s="121"/>
      <c r="F293" s="116"/>
      <c r="G293" s="116"/>
      <c r="H293" s="116"/>
      <c r="I293" s="116"/>
      <c r="J293" s="116"/>
      <c r="K293" s="116"/>
      <c r="L293" s="116"/>
      <c r="M293" s="116"/>
      <c r="N293" s="116"/>
      <c r="O293" s="116"/>
      <c r="P293" s="116"/>
      <c r="Q293" s="116"/>
      <c r="R293" s="116"/>
      <c r="S293" s="116"/>
      <c r="T293" s="116"/>
      <c r="U293" s="116"/>
      <c r="V293" s="116"/>
      <c r="W293" s="116"/>
      <c r="X293" s="116"/>
      <c r="Y293" s="116"/>
      <c r="Z293" s="116"/>
      <c r="AA293" s="116"/>
      <c r="AB293" s="116"/>
      <c r="AC293" s="116"/>
      <c r="AD293" s="116"/>
      <c r="AE293" s="116"/>
      <c r="AF293" s="116"/>
      <c r="AI293" s="116"/>
      <c r="AL293" s="116"/>
      <c r="AO293" s="116"/>
      <c r="AR293" s="116"/>
    </row>
    <row r="294" spans="3:44" s="115" customFormat="1" x14ac:dyDescent="0.25">
      <c r="C294" s="116"/>
      <c r="D294" s="121"/>
      <c r="E294" s="121"/>
      <c r="F294" s="116"/>
      <c r="G294" s="116"/>
      <c r="H294" s="116"/>
      <c r="I294" s="116"/>
      <c r="J294" s="116"/>
      <c r="K294" s="116"/>
      <c r="L294" s="116"/>
      <c r="M294" s="116"/>
      <c r="N294" s="116"/>
      <c r="O294" s="116"/>
      <c r="P294" s="116"/>
      <c r="Q294" s="116"/>
      <c r="R294" s="116"/>
      <c r="S294" s="116"/>
      <c r="T294" s="116"/>
      <c r="U294" s="116"/>
      <c r="V294" s="116"/>
      <c r="W294" s="116"/>
      <c r="X294" s="116"/>
      <c r="Y294" s="116"/>
      <c r="Z294" s="116"/>
      <c r="AA294" s="116"/>
      <c r="AB294" s="116"/>
      <c r="AC294" s="116"/>
      <c r="AD294" s="116"/>
      <c r="AE294" s="116"/>
      <c r="AF294" s="116"/>
      <c r="AI294" s="116"/>
      <c r="AL294" s="116"/>
      <c r="AO294" s="116"/>
      <c r="AR294" s="116"/>
    </row>
    <row r="295" spans="3:44" s="115" customFormat="1" x14ac:dyDescent="0.25">
      <c r="C295" s="116"/>
      <c r="D295" s="121"/>
      <c r="E295" s="121"/>
      <c r="F295" s="116"/>
      <c r="G295" s="116"/>
      <c r="H295" s="116"/>
      <c r="I295" s="116"/>
      <c r="J295" s="116"/>
      <c r="K295" s="116"/>
      <c r="L295" s="116"/>
      <c r="M295" s="116"/>
      <c r="N295" s="116"/>
      <c r="O295" s="116"/>
      <c r="P295" s="116"/>
      <c r="Q295" s="116"/>
      <c r="R295" s="116"/>
      <c r="S295" s="116"/>
      <c r="T295" s="116"/>
      <c r="U295" s="116"/>
      <c r="V295" s="116"/>
      <c r="W295" s="116"/>
      <c r="X295" s="116"/>
      <c r="Y295" s="116"/>
      <c r="Z295" s="116"/>
      <c r="AA295" s="116"/>
      <c r="AB295" s="116"/>
      <c r="AC295" s="116"/>
      <c r="AD295" s="116"/>
      <c r="AE295" s="116"/>
      <c r="AF295" s="116"/>
      <c r="AI295" s="116"/>
      <c r="AL295" s="116"/>
      <c r="AO295" s="116"/>
      <c r="AR295" s="116"/>
    </row>
    <row r="296" spans="3:44" s="115" customFormat="1" x14ac:dyDescent="0.25">
      <c r="C296" s="116"/>
      <c r="D296" s="121"/>
      <c r="E296" s="121"/>
      <c r="F296" s="116"/>
      <c r="G296" s="116"/>
      <c r="H296" s="116"/>
      <c r="I296" s="116"/>
      <c r="J296" s="116"/>
      <c r="K296" s="116"/>
      <c r="L296" s="116"/>
      <c r="M296" s="116"/>
      <c r="N296" s="116"/>
      <c r="O296" s="116"/>
      <c r="P296" s="116"/>
      <c r="Q296" s="116"/>
      <c r="R296" s="116"/>
      <c r="S296" s="116"/>
      <c r="T296" s="116"/>
      <c r="U296" s="116"/>
      <c r="V296" s="116"/>
      <c r="W296" s="116"/>
      <c r="X296" s="116"/>
      <c r="Y296" s="116"/>
      <c r="Z296" s="116"/>
      <c r="AA296" s="116"/>
      <c r="AB296" s="116"/>
      <c r="AC296" s="116"/>
      <c r="AD296" s="116"/>
      <c r="AE296" s="116"/>
      <c r="AF296" s="116"/>
      <c r="AI296" s="116"/>
      <c r="AL296" s="116"/>
      <c r="AO296" s="116"/>
      <c r="AR296" s="116"/>
    </row>
    <row r="297" spans="3:44" s="115" customFormat="1" x14ac:dyDescent="0.25">
      <c r="C297" s="116"/>
      <c r="D297" s="121"/>
      <c r="E297" s="121"/>
      <c r="F297" s="116"/>
      <c r="G297" s="116"/>
      <c r="H297" s="116"/>
      <c r="I297" s="116"/>
      <c r="J297" s="116"/>
      <c r="K297" s="116"/>
      <c r="L297" s="116"/>
      <c r="M297" s="116"/>
      <c r="N297" s="116"/>
      <c r="O297" s="116"/>
      <c r="P297" s="116"/>
      <c r="Q297" s="116"/>
      <c r="R297" s="116"/>
      <c r="S297" s="116"/>
      <c r="T297" s="116"/>
      <c r="U297" s="116"/>
      <c r="V297" s="116"/>
      <c r="W297" s="116"/>
      <c r="X297" s="116"/>
      <c r="Y297" s="116"/>
      <c r="Z297" s="116"/>
      <c r="AA297" s="116"/>
      <c r="AB297" s="116"/>
      <c r="AC297" s="116"/>
      <c r="AD297" s="116"/>
      <c r="AE297" s="116"/>
      <c r="AF297" s="116"/>
      <c r="AI297" s="116"/>
      <c r="AL297" s="116"/>
      <c r="AO297" s="116"/>
      <c r="AR297" s="116"/>
    </row>
    <row r="298" spans="3:44" s="115" customFormat="1" x14ac:dyDescent="0.25">
      <c r="C298" s="116"/>
      <c r="D298" s="121"/>
      <c r="E298" s="121"/>
      <c r="F298" s="116"/>
      <c r="G298" s="116"/>
      <c r="H298" s="116"/>
      <c r="I298" s="116"/>
      <c r="J298" s="116"/>
      <c r="K298" s="116"/>
      <c r="L298" s="116"/>
      <c r="M298" s="116"/>
      <c r="N298" s="116"/>
      <c r="O298" s="116"/>
      <c r="P298" s="116"/>
      <c r="Q298" s="116"/>
      <c r="R298" s="116"/>
      <c r="S298" s="116"/>
      <c r="T298" s="116"/>
      <c r="U298" s="116"/>
      <c r="V298" s="116"/>
      <c r="W298" s="116"/>
      <c r="X298" s="116"/>
      <c r="Y298" s="116"/>
      <c r="Z298" s="116"/>
      <c r="AA298" s="116"/>
      <c r="AB298" s="116"/>
      <c r="AC298" s="116"/>
      <c r="AD298" s="116"/>
      <c r="AE298" s="116"/>
      <c r="AF298" s="116"/>
      <c r="AI298" s="116"/>
      <c r="AL298" s="116"/>
      <c r="AO298" s="116"/>
      <c r="AR298" s="116"/>
    </row>
    <row r="299" spans="3:44" s="115" customFormat="1" x14ac:dyDescent="0.25">
      <c r="C299" s="116"/>
      <c r="D299" s="121"/>
      <c r="E299" s="121"/>
      <c r="F299" s="116"/>
      <c r="G299" s="116"/>
      <c r="H299" s="116"/>
      <c r="I299" s="116"/>
      <c r="J299" s="116"/>
      <c r="K299" s="116"/>
      <c r="L299" s="116"/>
      <c r="M299" s="116"/>
      <c r="N299" s="116"/>
      <c r="O299" s="116"/>
      <c r="P299" s="116"/>
      <c r="Q299" s="116"/>
      <c r="R299" s="116"/>
      <c r="S299" s="116"/>
      <c r="T299" s="116"/>
      <c r="U299" s="116"/>
      <c r="V299" s="116"/>
      <c r="W299" s="116"/>
      <c r="X299" s="116"/>
      <c r="Y299" s="116"/>
      <c r="Z299" s="116"/>
      <c r="AA299" s="116"/>
      <c r="AB299" s="116"/>
      <c r="AC299" s="116"/>
      <c r="AD299" s="116"/>
      <c r="AE299" s="116"/>
      <c r="AF299" s="116"/>
      <c r="AI299" s="116"/>
      <c r="AL299" s="116"/>
      <c r="AO299" s="116"/>
      <c r="AR299" s="116"/>
    </row>
    <row r="300" spans="3:44" s="115" customFormat="1" x14ac:dyDescent="0.25">
      <c r="C300" s="116"/>
      <c r="D300" s="121"/>
      <c r="E300" s="121"/>
      <c r="F300" s="116"/>
      <c r="G300" s="116"/>
      <c r="H300" s="116"/>
      <c r="I300" s="116"/>
      <c r="J300" s="116"/>
      <c r="K300" s="116"/>
      <c r="L300" s="116"/>
      <c r="M300" s="116"/>
      <c r="N300" s="116"/>
      <c r="O300" s="116"/>
      <c r="P300" s="116"/>
      <c r="Q300" s="116"/>
      <c r="R300" s="116"/>
      <c r="S300" s="116"/>
      <c r="T300" s="116"/>
      <c r="U300" s="116"/>
      <c r="V300" s="116"/>
      <c r="W300" s="116"/>
      <c r="X300" s="116"/>
      <c r="Y300" s="116"/>
      <c r="Z300" s="116"/>
      <c r="AA300" s="116"/>
      <c r="AB300" s="116"/>
      <c r="AC300" s="116"/>
      <c r="AD300" s="116"/>
      <c r="AE300" s="116"/>
      <c r="AF300" s="116"/>
      <c r="AI300" s="116"/>
      <c r="AL300" s="116"/>
      <c r="AO300" s="116"/>
      <c r="AR300" s="116"/>
    </row>
  </sheetData>
  <mergeCells count="34">
    <mergeCell ref="B2:B4"/>
    <mergeCell ref="A2:A4"/>
    <mergeCell ref="R2:R4"/>
    <mergeCell ref="P2:Q3"/>
    <mergeCell ref="O2:O4"/>
    <mergeCell ref="M2:N3"/>
    <mergeCell ref="F2:F4"/>
    <mergeCell ref="D2:E3"/>
    <mergeCell ref="C2:C4"/>
    <mergeCell ref="I2:I4"/>
    <mergeCell ref="G2:H3"/>
    <mergeCell ref="J2:K3"/>
    <mergeCell ref="L2:L4"/>
    <mergeCell ref="AM3:AM4"/>
    <mergeCell ref="AS3:AS4"/>
    <mergeCell ref="AQ3:AR3"/>
    <mergeCell ref="AT3:AU3"/>
    <mergeCell ref="S2:T3"/>
    <mergeCell ref="AN3:AO3"/>
    <mergeCell ref="X2:X4"/>
    <mergeCell ref="AP3:AP4"/>
    <mergeCell ref="AE2:AF3"/>
    <mergeCell ref="AG2:AV2"/>
    <mergeCell ref="AV3:AV4"/>
    <mergeCell ref="AH3:AI3"/>
    <mergeCell ref="AJ3:AJ4"/>
    <mergeCell ref="AK3:AL3"/>
    <mergeCell ref="V2:W3"/>
    <mergeCell ref="U2:U4"/>
    <mergeCell ref="AG3:AG4"/>
    <mergeCell ref="AA2:AA4"/>
    <mergeCell ref="Y2:Z3"/>
    <mergeCell ref="AD2:AD4"/>
    <mergeCell ref="AB2:AC3"/>
  </mergeCells>
  <pageMargins left="0.78740157480314965" right="0.19685039370078741" top="0.74803149606299213" bottom="0.74803149606299213" header="0.31496062992125984" footer="0.31496062992125984"/>
  <pageSetup paperSize="8" scale="75" fitToWidth="0" fitToHeight="0" orientation="landscape" r:id="rId1"/>
  <headerFooter>
    <oddFooter>&amp;C&amp;Z&amp;F(округа_районы)</oddFooter>
  </headerFooter>
  <colBreaks count="2" manualBreakCount="2">
    <brk id="21" max="37" man="1"/>
    <brk id="36" max="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8"/>
  <sheetViews>
    <sheetView zoomScale="120" zoomScaleNormal="120" workbookViewId="0">
      <pane xSplit="3" ySplit="4" topLeftCell="D5" activePane="bottomRight" state="frozen"/>
      <selection activeCell="C1" sqref="C1"/>
      <selection pane="topRight" activeCell="D1" sqref="D1"/>
      <selection pane="bottomLeft" activeCell="C5" sqref="C5"/>
      <selection pane="bottomRight" activeCell="E132" sqref="E132"/>
    </sheetView>
  </sheetViews>
  <sheetFormatPr defaultRowHeight="15.75" outlineLevelRow="1" outlineLevelCol="1" x14ac:dyDescent="0.25"/>
  <cols>
    <col min="1" max="1" width="7.85546875" hidden="1" customWidth="1"/>
    <col min="2" max="2" width="10" hidden="1" customWidth="1"/>
    <col min="3" max="3" width="33" style="101" customWidth="1"/>
    <col min="4" max="4" width="14.7109375" style="100" customWidth="1"/>
    <col min="5" max="5" width="14.7109375" style="101" customWidth="1"/>
    <col min="6" max="6" width="12.7109375" style="101" customWidth="1" outlineLevel="1"/>
    <col min="7" max="7" width="14.7109375" style="102" customWidth="1"/>
    <col min="8" max="8" width="14.7109375" style="103" customWidth="1"/>
    <col min="9" max="9" width="12.7109375" style="104" customWidth="1" outlineLevel="1"/>
    <col min="10" max="10" width="14.7109375" style="102" customWidth="1"/>
    <col min="11" max="11" width="14.7109375" style="103" customWidth="1"/>
    <col min="12" max="12" width="12.7109375" style="104" customWidth="1" outlineLevel="1"/>
    <col min="13" max="13" width="14.7109375" style="102" customWidth="1"/>
    <col min="14" max="14" width="14.7109375" style="103" customWidth="1"/>
    <col min="15" max="15" width="12.7109375" style="104" customWidth="1" outlineLevel="1"/>
    <col min="16" max="16" width="14" style="102" customWidth="1"/>
    <col min="17" max="17" width="14.7109375" style="103" customWidth="1"/>
    <col min="18" max="18" width="12.7109375" style="104" customWidth="1" outlineLevel="1"/>
  </cols>
  <sheetData>
    <row r="1" spans="1:22" ht="26.25" customHeight="1" x14ac:dyDescent="0.25">
      <c r="B1" s="34"/>
      <c r="C1" s="143" t="s">
        <v>194</v>
      </c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76"/>
    </row>
    <row r="2" spans="1:22" ht="35.25" customHeight="1" x14ac:dyDescent="0.25">
      <c r="A2" s="144"/>
      <c r="B2" s="146"/>
      <c r="C2" s="147" t="s">
        <v>25</v>
      </c>
      <c r="D2" s="150" t="s">
        <v>188</v>
      </c>
      <c r="E2" s="150"/>
      <c r="F2" s="147" t="s">
        <v>133</v>
      </c>
      <c r="G2" s="148" t="s">
        <v>184</v>
      </c>
      <c r="H2" s="148"/>
      <c r="I2" s="147" t="s">
        <v>133</v>
      </c>
      <c r="J2" s="148" t="s">
        <v>172</v>
      </c>
      <c r="K2" s="148"/>
      <c r="L2" s="147" t="s">
        <v>133</v>
      </c>
      <c r="M2" s="148" t="s">
        <v>20</v>
      </c>
      <c r="N2" s="148"/>
      <c r="O2" s="147" t="s">
        <v>133</v>
      </c>
      <c r="P2" s="148" t="s">
        <v>21</v>
      </c>
      <c r="Q2" s="148"/>
      <c r="R2" s="147" t="s">
        <v>133</v>
      </c>
      <c r="S2" s="1"/>
      <c r="T2" s="1"/>
      <c r="U2" s="1"/>
      <c r="V2" s="1"/>
    </row>
    <row r="3" spans="1:22" ht="22.5" customHeight="1" x14ac:dyDescent="0.25">
      <c r="A3" s="145"/>
      <c r="B3" s="145"/>
      <c r="C3" s="147"/>
      <c r="D3" s="77" t="s">
        <v>187</v>
      </c>
      <c r="E3" s="78" t="s">
        <v>193</v>
      </c>
      <c r="F3" s="147"/>
      <c r="G3" s="77" t="s">
        <v>187</v>
      </c>
      <c r="H3" s="78" t="s">
        <v>193</v>
      </c>
      <c r="I3" s="147"/>
      <c r="J3" s="77" t="s">
        <v>187</v>
      </c>
      <c r="K3" s="78" t="s">
        <v>193</v>
      </c>
      <c r="L3" s="147"/>
      <c r="M3" s="77" t="s">
        <v>187</v>
      </c>
      <c r="N3" s="78" t="s">
        <v>193</v>
      </c>
      <c r="O3" s="147"/>
      <c r="P3" s="77" t="s">
        <v>187</v>
      </c>
      <c r="Q3" s="78" t="s">
        <v>193</v>
      </c>
      <c r="R3" s="147"/>
      <c r="S3" s="1"/>
      <c r="T3" s="1"/>
      <c r="U3" s="1"/>
      <c r="V3" s="1"/>
    </row>
    <row r="4" spans="1:22" s="66" customFormat="1" ht="12.75" x14ac:dyDescent="0.2">
      <c r="A4" s="64" t="s">
        <v>31</v>
      </c>
      <c r="B4" s="64" t="s">
        <v>32</v>
      </c>
      <c r="C4" s="79" t="s">
        <v>33</v>
      </c>
      <c r="D4" s="80">
        <v>1</v>
      </c>
      <c r="E4" s="79">
        <v>2</v>
      </c>
      <c r="F4" s="79">
        <v>3</v>
      </c>
      <c r="G4" s="80">
        <v>4</v>
      </c>
      <c r="H4" s="79">
        <v>5</v>
      </c>
      <c r="I4" s="79">
        <v>6</v>
      </c>
      <c r="J4" s="80">
        <f>I4+1</f>
        <v>7</v>
      </c>
      <c r="K4" s="79">
        <v>5</v>
      </c>
      <c r="L4" s="80">
        <f t="shared" ref="L4:R4" si="0">K4+1</f>
        <v>6</v>
      </c>
      <c r="M4" s="80">
        <f t="shared" si="0"/>
        <v>7</v>
      </c>
      <c r="N4" s="79">
        <v>5</v>
      </c>
      <c r="O4" s="80">
        <f t="shared" si="0"/>
        <v>6</v>
      </c>
      <c r="P4" s="80">
        <f t="shared" si="0"/>
        <v>7</v>
      </c>
      <c r="Q4" s="79">
        <v>5</v>
      </c>
      <c r="R4" s="80">
        <f t="shared" si="0"/>
        <v>6</v>
      </c>
      <c r="S4" s="65"/>
      <c r="T4" s="65"/>
      <c r="U4" s="65"/>
      <c r="V4" s="65"/>
    </row>
    <row r="5" spans="1:22" ht="31.5" customHeight="1" x14ac:dyDescent="0.25">
      <c r="A5" s="9">
        <v>1</v>
      </c>
      <c r="B5" s="13"/>
      <c r="C5" s="81" t="s">
        <v>132</v>
      </c>
      <c r="D5" s="69">
        <f>SUM(D6:D9)</f>
        <v>640.13863000000003</v>
      </c>
      <c r="E5" s="82">
        <f>SUM(E6:E9)</f>
        <v>453.59788999999995</v>
      </c>
      <c r="F5" s="83">
        <f t="shared" ref="F5:F36" si="1">IF(D5=0," ",IF(E5/D5*100&gt;200,"св.200",E5/D5))</f>
        <v>0.70859321519152796</v>
      </c>
      <c r="G5" s="69">
        <f>SUM(G6:G9)</f>
        <v>5.6726900000000011</v>
      </c>
      <c r="H5" s="82">
        <f>SUM(H6:H9)</f>
        <v>142.35989999999998</v>
      </c>
      <c r="I5" s="83" t="str">
        <f t="shared" ref="I5:I47" si="2">IF(G5=0," ",IF(H5/G5*100&gt;200,"св.200",H5/G5))</f>
        <v>св.200</v>
      </c>
      <c r="J5" s="69">
        <f>SUM(J6:J9)</f>
        <v>28.956240000000001</v>
      </c>
      <c r="K5" s="82">
        <f>SUM(K6:K9)</f>
        <v>19.39</v>
      </c>
      <c r="L5" s="83">
        <f t="shared" ref="L5:L35" si="3">IF(J5=0," ",IF(K5/J5*100&gt;200,"св.200",K5/J5))</f>
        <v>0.66963113995463497</v>
      </c>
      <c r="M5" s="69">
        <f>SUM(M6:M9)</f>
        <v>296.09947</v>
      </c>
      <c r="N5" s="82">
        <f>SUM(N6:N9)</f>
        <v>72.394949999999994</v>
      </c>
      <c r="O5" s="83">
        <f t="shared" ref="O5:O36" si="4">IF(M5=0," ",IF(N5/M5*100&gt;200,"св.200",N5/M5))</f>
        <v>0.24449537177489711</v>
      </c>
      <c r="P5" s="69">
        <f>SUM(P6:P9)</f>
        <v>309.41023000000001</v>
      </c>
      <c r="Q5" s="82">
        <f>SUM(Q6:Q9)</f>
        <v>219.45303999999999</v>
      </c>
      <c r="R5" s="83">
        <f t="shared" ref="R5:R36" si="5">IF(P5=0," ",IF(Q5/P5*100&gt;200,"св.200",Q5/P5))</f>
        <v>0.70926239252011791</v>
      </c>
      <c r="S5" s="1"/>
      <c r="T5" s="1"/>
      <c r="U5" s="1"/>
      <c r="V5" s="1"/>
    </row>
    <row r="6" spans="1:22" s="7" customFormat="1" ht="15" customHeight="1" outlineLevel="1" x14ac:dyDescent="0.25">
      <c r="A6" s="8"/>
      <c r="B6" s="8">
        <v>1</v>
      </c>
      <c r="C6" s="84" t="s">
        <v>179</v>
      </c>
      <c r="D6" s="85">
        <f t="shared" ref="D6:D16" si="6">G6+J6+M6+P6</f>
        <v>377.30349000000001</v>
      </c>
      <c r="E6" s="86">
        <f t="shared" ref="E6:E9" si="7">(H6+K6+N6+Q6)</f>
        <v>281.94182999999998</v>
      </c>
      <c r="F6" s="87">
        <f t="shared" si="1"/>
        <v>0.74725476300258975</v>
      </c>
      <c r="G6" s="88">
        <v>5.1880500000000005</v>
      </c>
      <c r="H6" s="86">
        <v>141.94114999999999</v>
      </c>
      <c r="I6" s="87" t="str">
        <f t="shared" si="2"/>
        <v>св.200</v>
      </c>
      <c r="J6" s="88">
        <v>27.876240000000003</v>
      </c>
      <c r="K6" s="86">
        <v>19.39</v>
      </c>
      <c r="L6" s="87">
        <f t="shared" si="3"/>
        <v>0.69557443902047045</v>
      </c>
      <c r="M6" s="88">
        <v>234.12285</v>
      </c>
      <c r="N6" s="86">
        <v>40.297940000000004</v>
      </c>
      <c r="O6" s="87">
        <f>IF(M6=0," ",IF(N6/M6*100&gt;200,"св.200",N6/M6))</f>
        <v>0.17212305419996385</v>
      </c>
      <c r="P6" s="88">
        <v>110.11635000000001</v>
      </c>
      <c r="Q6" s="86">
        <v>80.312740000000005</v>
      </c>
      <c r="R6" s="87">
        <f t="shared" si="5"/>
        <v>0.72934437074966607</v>
      </c>
      <c r="S6" s="1"/>
      <c r="T6" s="1"/>
      <c r="U6" s="1"/>
      <c r="V6" s="1"/>
    </row>
    <row r="7" spans="1:22" s="7" customFormat="1" ht="15" customHeight="1" outlineLevel="1" x14ac:dyDescent="0.25">
      <c r="A7" s="8"/>
      <c r="B7" s="8">
        <v>2</v>
      </c>
      <c r="C7" s="84" t="s">
        <v>131</v>
      </c>
      <c r="D7" s="85">
        <f t="shared" si="6"/>
        <v>35.463030000000003</v>
      </c>
      <c r="E7" s="86">
        <f t="shared" si="7"/>
        <v>22.591270000000002</v>
      </c>
      <c r="F7" s="87">
        <f t="shared" si="1"/>
        <v>0.63703721875993113</v>
      </c>
      <c r="G7" s="88"/>
      <c r="H7" s="86">
        <v>0</v>
      </c>
      <c r="I7" s="87" t="str">
        <f t="shared" si="2"/>
        <v xml:space="preserve"> </v>
      </c>
      <c r="J7" s="88">
        <v>1.08</v>
      </c>
      <c r="K7" s="86"/>
      <c r="L7" s="87">
        <f t="shared" si="3"/>
        <v>0</v>
      </c>
      <c r="M7" s="88">
        <v>11.670540000000001</v>
      </c>
      <c r="N7" s="86">
        <v>8.8750400000000003</v>
      </c>
      <c r="O7" s="87">
        <f>IF(M7=0," ",IF(N7/M7*100&gt;200,"св.200",N7/M7))</f>
        <v>0.76046523982609204</v>
      </c>
      <c r="P7" s="88">
        <v>22.712490000000003</v>
      </c>
      <c r="Q7" s="86">
        <v>13.716229999999999</v>
      </c>
      <c r="R7" s="87">
        <f t="shared" si="5"/>
        <v>0.60390692522044032</v>
      </c>
      <c r="S7" s="1"/>
      <c r="T7" s="1"/>
      <c r="U7" s="1"/>
      <c r="V7" s="1"/>
    </row>
    <row r="8" spans="1:22" s="7" customFormat="1" ht="15" customHeight="1" outlineLevel="1" x14ac:dyDescent="0.25">
      <c r="A8" s="8"/>
      <c r="B8" s="8">
        <v>3</v>
      </c>
      <c r="C8" s="84" t="s">
        <v>130</v>
      </c>
      <c r="D8" s="85">
        <f t="shared" si="6"/>
        <v>147.53785999999999</v>
      </c>
      <c r="E8" s="86">
        <f t="shared" si="7"/>
        <v>89.494519999999994</v>
      </c>
      <c r="F8" s="87">
        <f t="shared" si="1"/>
        <v>0.60658681100566325</v>
      </c>
      <c r="G8" s="88">
        <v>0.27823999999999999</v>
      </c>
      <c r="H8" s="86">
        <v>0.21234999999999998</v>
      </c>
      <c r="I8" s="87">
        <f t="shared" si="2"/>
        <v>0.76319005175388155</v>
      </c>
      <c r="J8" s="88"/>
      <c r="K8" s="86"/>
      <c r="L8" s="87" t="str">
        <f t="shared" si="3"/>
        <v xml:space="preserve"> </v>
      </c>
      <c r="M8" s="88">
        <v>44.633510000000001</v>
      </c>
      <c r="N8" s="86">
        <v>23.38897</v>
      </c>
      <c r="O8" s="87">
        <f>IF(M8=0," ",IF(N8/M8*100&gt;200,"св.200",N8/M8))</f>
        <v>0.52402264576547974</v>
      </c>
      <c r="P8" s="88">
        <v>102.62611</v>
      </c>
      <c r="Q8" s="86">
        <v>65.893199999999993</v>
      </c>
      <c r="R8" s="87">
        <f t="shared" si="5"/>
        <v>0.64207052181944724</v>
      </c>
      <c r="S8" s="1"/>
      <c r="T8" s="1"/>
      <c r="U8" s="1"/>
      <c r="V8" s="1"/>
    </row>
    <row r="9" spans="1:22" s="7" customFormat="1" ht="15" customHeight="1" outlineLevel="1" x14ac:dyDescent="0.25">
      <c r="A9" s="8"/>
      <c r="B9" s="8">
        <v>4</v>
      </c>
      <c r="C9" s="84" t="s">
        <v>129</v>
      </c>
      <c r="D9" s="85">
        <f t="shared" si="6"/>
        <v>79.834249999999997</v>
      </c>
      <c r="E9" s="86">
        <f t="shared" si="7"/>
        <v>59.570270000000001</v>
      </c>
      <c r="F9" s="87">
        <f t="shared" si="1"/>
        <v>0.74617435499174856</v>
      </c>
      <c r="G9" s="88">
        <v>0.2064</v>
      </c>
      <c r="H9" s="86">
        <v>0.2064</v>
      </c>
      <c r="I9" s="87">
        <f t="shared" si="2"/>
        <v>1</v>
      </c>
      <c r="J9" s="88"/>
      <c r="K9" s="86"/>
      <c r="L9" s="87" t="str">
        <f t="shared" si="3"/>
        <v xml:space="preserve"> </v>
      </c>
      <c r="M9" s="88">
        <v>5.6725699999999994</v>
      </c>
      <c r="N9" s="86">
        <v>-0.16700000000000001</v>
      </c>
      <c r="O9" s="87">
        <f>IF(M9=0," ",IF(N9/M9*100&gt;200,"св.200",N9/M9))</f>
        <v>-2.9439918766978639E-2</v>
      </c>
      <c r="P9" s="88">
        <v>73.955280000000002</v>
      </c>
      <c r="Q9" s="86">
        <v>59.53087</v>
      </c>
      <c r="R9" s="87">
        <f t="shared" si="5"/>
        <v>0.80495767171728638</v>
      </c>
      <c r="S9" s="1"/>
      <c r="T9" s="1"/>
      <c r="U9" s="1"/>
      <c r="V9" s="1"/>
    </row>
    <row r="10" spans="1:22" ht="30" customHeight="1" x14ac:dyDescent="0.25">
      <c r="A10" s="9">
        <v>2</v>
      </c>
      <c r="B10" s="13"/>
      <c r="C10" s="81" t="s">
        <v>128</v>
      </c>
      <c r="D10" s="69">
        <f>SUM(D11:D16)</f>
        <v>3530.3609200000001</v>
      </c>
      <c r="E10" s="82">
        <f>SUM(E11:E16)</f>
        <v>2441.7244300000002</v>
      </c>
      <c r="F10" s="83">
        <f t="shared" si="1"/>
        <v>0.69163592202918456</v>
      </c>
      <c r="G10" s="69">
        <f>SUM(G11:G16)</f>
        <v>1090.6801499999999</v>
      </c>
      <c r="H10" s="82">
        <f>SUM(H11:H16)</f>
        <v>887.82281</v>
      </c>
      <c r="I10" s="83">
        <f t="shared" si="2"/>
        <v>0.81400840567236887</v>
      </c>
      <c r="J10" s="69">
        <f>SUM(J11:J16)</f>
        <v>0</v>
      </c>
      <c r="K10" s="82">
        <f>SUM(K11:K16)</f>
        <v>0</v>
      </c>
      <c r="L10" s="83" t="str">
        <f t="shared" si="3"/>
        <v xml:space="preserve"> </v>
      </c>
      <c r="M10" s="69">
        <f>SUM(M11:M16)</f>
        <v>681.44890999999996</v>
      </c>
      <c r="N10" s="82">
        <f>SUM(N11:N16)</f>
        <v>266.46314999999998</v>
      </c>
      <c r="O10" s="83">
        <f t="shared" si="4"/>
        <v>0.39102439829274949</v>
      </c>
      <c r="P10" s="69">
        <f>SUM(P11:P16)</f>
        <v>1758.2318600000001</v>
      </c>
      <c r="Q10" s="82">
        <f>SUM(Q11:Q16)</f>
        <v>1287.4384699999998</v>
      </c>
      <c r="R10" s="83">
        <f t="shared" si="5"/>
        <v>0.73223475201956567</v>
      </c>
      <c r="S10" s="1"/>
      <c r="T10" s="1"/>
      <c r="U10" s="1"/>
      <c r="V10" s="1"/>
    </row>
    <row r="11" spans="1:22" s="7" customFormat="1" ht="15.75" customHeight="1" outlineLevel="1" x14ac:dyDescent="0.25">
      <c r="A11" s="8"/>
      <c r="B11" s="8">
        <v>1</v>
      </c>
      <c r="C11" s="84" t="s">
        <v>127</v>
      </c>
      <c r="D11" s="85">
        <f t="shared" si="6"/>
        <v>291.25040000000001</v>
      </c>
      <c r="E11" s="86">
        <f t="shared" ref="E11:E16" si="8">(H11+K11+N11+Q11)</f>
        <v>196.11946</v>
      </c>
      <c r="F11" s="87">
        <f t="shared" si="1"/>
        <v>0.67337061167984658</v>
      </c>
      <c r="G11" s="88">
        <v>4.2327599999999999</v>
      </c>
      <c r="H11" s="86">
        <v>1.88696</v>
      </c>
      <c r="I11" s="87">
        <f t="shared" si="2"/>
        <v>0.44579895859911739</v>
      </c>
      <c r="J11" s="88"/>
      <c r="K11" s="86"/>
      <c r="L11" s="87" t="str">
        <f t="shared" si="3"/>
        <v xml:space="preserve"> </v>
      </c>
      <c r="M11" s="88">
        <v>153.56667000000002</v>
      </c>
      <c r="N11" s="86">
        <v>104.71431</v>
      </c>
      <c r="O11" s="87">
        <f t="shared" si="4"/>
        <v>0.68188175207549906</v>
      </c>
      <c r="P11" s="88">
        <v>133.45097000000001</v>
      </c>
      <c r="Q11" s="86">
        <v>89.518190000000004</v>
      </c>
      <c r="R11" s="87">
        <f t="shared" si="5"/>
        <v>0.67079459969455446</v>
      </c>
      <c r="S11" s="1"/>
      <c r="T11" s="1"/>
      <c r="U11" s="1"/>
      <c r="V11" s="1"/>
    </row>
    <row r="12" spans="1:22" s="7" customFormat="1" ht="15" customHeight="1" outlineLevel="1" x14ac:dyDescent="0.25">
      <c r="A12" s="8"/>
      <c r="B12" s="8">
        <v>2</v>
      </c>
      <c r="C12" s="84" t="s">
        <v>126</v>
      </c>
      <c r="D12" s="85">
        <f t="shared" si="6"/>
        <v>966.79067000000009</v>
      </c>
      <c r="E12" s="86">
        <f t="shared" si="8"/>
        <v>623.33267000000001</v>
      </c>
      <c r="F12" s="87">
        <f t="shared" si="1"/>
        <v>0.64474419265961669</v>
      </c>
      <c r="G12" s="88">
        <v>643.12554</v>
      </c>
      <c r="H12" s="86">
        <v>499.61520000000002</v>
      </c>
      <c r="I12" s="87">
        <f>IF(G12=0," ",IF(H12/G12*100&gt;200,"св.200",H12/G12))</f>
        <v>0.77685485791778697</v>
      </c>
      <c r="J12" s="88"/>
      <c r="K12" s="86"/>
      <c r="L12" s="87" t="str">
        <f t="shared" si="3"/>
        <v xml:space="preserve"> </v>
      </c>
      <c r="M12" s="88">
        <v>203.57751000000002</v>
      </c>
      <c r="N12" s="86">
        <v>52.993070000000003</v>
      </c>
      <c r="O12" s="87">
        <f t="shared" si="4"/>
        <v>0.26030905869710264</v>
      </c>
      <c r="P12" s="88">
        <v>120.08762</v>
      </c>
      <c r="Q12" s="86">
        <v>70.724399999999989</v>
      </c>
      <c r="R12" s="87">
        <f t="shared" si="5"/>
        <v>0.58893997566110468</v>
      </c>
      <c r="S12" s="1"/>
      <c r="T12" s="1"/>
      <c r="U12" s="1"/>
      <c r="V12" s="1"/>
    </row>
    <row r="13" spans="1:22" s="7" customFormat="1" ht="15" customHeight="1" outlineLevel="1" x14ac:dyDescent="0.25">
      <c r="A13" s="8"/>
      <c r="B13" s="8">
        <v>3</v>
      </c>
      <c r="C13" s="84" t="s">
        <v>125</v>
      </c>
      <c r="D13" s="85">
        <f t="shared" si="6"/>
        <v>1438.5527099999999</v>
      </c>
      <c r="E13" s="86">
        <f t="shared" si="8"/>
        <v>1120.1554500000002</v>
      </c>
      <c r="F13" s="87">
        <f t="shared" si="1"/>
        <v>0.77866833951465031</v>
      </c>
      <c r="G13" s="88">
        <v>441.65560999999997</v>
      </c>
      <c r="H13" s="86">
        <v>380.44976000000003</v>
      </c>
      <c r="I13" s="87">
        <f t="shared" si="2"/>
        <v>0.8614172477057408</v>
      </c>
      <c r="J13" s="88"/>
      <c r="K13" s="86"/>
      <c r="L13" s="87" t="str">
        <f t="shared" si="3"/>
        <v xml:space="preserve"> </v>
      </c>
      <c r="M13" s="88">
        <v>227.09017</v>
      </c>
      <c r="N13" s="86">
        <v>67.578419999999994</v>
      </c>
      <c r="O13" s="87">
        <f t="shared" si="4"/>
        <v>0.29758408300984579</v>
      </c>
      <c r="P13" s="88">
        <v>769.80693000000008</v>
      </c>
      <c r="Q13" s="86">
        <v>672.12727000000007</v>
      </c>
      <c r="R13" s="87">
        <f t="shared" si="5"/>
        <v>0.87311148264149818</v>
      </c>
      <c r="S13" s="1"/>
      <c r="T13" s="1"/>
      <c r="U13" s="1"/>
      <c r="V13" s="1"/>
    </row>
    <row r="14" spans="1:22" s="7" customFormat="1" ht="15" customHeight="1" outlineLevel="1" x14ac:dyDescent="0.25">
      <c r="A14" s="8"/>
      <c r="B14" s="8">
        <v>4</v>
      </c>
      <c r="C14" s="84" t="s">
        <v>88</v>
      </c>
      <c r="D14" s="85">
        <f t="shared" si="6"/>
        <v>266.27773000000002</v>
      </c>
      <c r="E14" s="86">
        <f t="shared" si="8"/>
        <v>183.98204999999999</v>
      </c>
      <c r="F14" s="87">
        <f t="shared" si="1"/>
        <v>0.69094043275793271</v>
      </c>
      <c r="G14" s="88">
        <v>0.87944</v>
      </c>
      <c r="H14" s="86">
        <v>2.80254</v>
      </c>
      <c r="I14" s="87" t="str">
        <f t="shared" si="2"/>
        <v>св.200</v>
      </c>
      <c r="J14" s="88"/>
      <c r="K14" s="86"/>
      <c r="L14" s="87" t="str">
        <f t="shared" si="3"/>
        <v xml:space="preserve"> </v>
      </c>
      <c r="M14" s="88">
        <v>39.753689999999999</v>
      </c>
      <c r="N14" s="86">
        <v>8.617329999999999</v>
      </c>
      <c r="O14" s="87">
        <f t="shared" si="4"/>
        <v>0.21676805348132461</v>
      </c>
      <c r="P14" s="88">
        <v>225.6446</v>
      </c>
      <c r="Q14" s="86">
        <v>172.56217999999998</v>
      </c>
      <c r="R14" s="87">
        <f t="shared" si="5"/>
        <v>0.76475209244980813</v>
      </c>
      <c r="S14" s="1"/>
      <c r="T14" s="1"/>
      <c r="U14" s="1"/>
      <c r="V14" s="1"/>
    </row>
    <row r="15" spans="1:22" s="7" customFormat="1" ht="15" customHeight="1" outlineLevel="1" x14ac:dyDescent="0.25">
      <c r="A15" s="8"/>
      <c r="B15" s="8">
        <v>5</v>
      </c>
      <c r="C15" s="84" t="s">
        <v>124</v>
      </c>
      <c r="D15" s="85">
        <f t="shared" si="6"/>
        <v>181.00641000000002</v>
      </c>
      <c r="E15" s="86">
        <f t="shared" si="8"/>
        <v>95.670440000000013</v>
      </c>
      <c r="F15" s="87">
        <f t="shared" si="1"/>
        <v>0.5285472486858338</v>
      </c>
      <c r="G15" s="88">
        <v>0.27600000000000002</v>
      </c>
      <c r="H15" s="86">
        <v>0.54174999999999995</v>
      </c>
      <c r="I15" s="87">
        <f t="shared" si="2"/>
        <v>1.9628623188405794</v>
      </c>
      <c r="J15" s="88"/>
      <c r="K15" s="86"/>
      <c r="L15" s="87" t="str">
        <f t="shared" si="3"/>
        <v xml:space="preserve"> </v>
      </c>
      <c r="M15" s="88">
        <v>12.40396</v>
      </c>
      <c r="N15" s="86">
        <v>9.8277199999999993</v>
      </c>
      <c r="O15" s="87">
        <f t="shared" si="4"/>
        <v>0.79230503806848773</v>
      </c>
      <c r="P15" s="88">
        <v>168.32645000000002</v>
      </c>
      <c r="Q15" s="86">
        <v>85.300970000000007</v>
      </c>
      <c r="R15" s="87">
        <f t="shared" si="5"/>
        <v>0.50675915757743362</v>
      </c>
      <c r="S15" s="1"/>
      <c r="T15" s="1"/>
      <c r="U15" s="1"/>
      <c r="V15" s="1"/>
    </row>
    <row r="16" spans="1:22" s="7" customFormat="1" ht="15" customHeight="1" outlineLevel="1" x14ac:dyDescent="0.25">
      <c r="A16" s="8"/>
      <c r="B16" s="8">
        <v>6</v>
      </c>
      <c r="C16" s="84" t="s">
        <v>123</v>
      </c>
      <c r="D16" s="85">
        <f t="shared" si="6"/>
        <v>386.48299999999995</v>
      </c>
      <c r="E16" s="86">
        <f t="shared" si="8"/>
        <v>222.46436</v>
      </c>
      <c r="F16" s="87">
        <f t="shared" si="1"/>
        <v>0.57561227790096858</v>
      </c>
      <c r="G16" s="88">
        <v>0.51080000000000003</v>
      </c>
      <c r="H16" s="86">
        <v>2.5265999999999997</v>
      </c>
      <c r="I16" s="87" t="str">
        <f t="shared" si="2"/>
        <v>св.200</v>
      </c>
      <c r="J16" s="88"/>
      <c r="K16" s="86"/>
      <c r="L16" s="87" t="str">
        <f>IF(J16=0," ",IF(K16/J16*100&gt;200,"св.200",K16/J16))</f>
        <v xml:space="preserve"> </v>
      </c>
      <c r="M16" s="88">
        <v>45.056910000000002</v>
      </c>
      <c r="N16" s="86">
        <v>22.732299999999999</v>
      </c>
      <c r="O16" s="87">
        <f t="shared" si="4"/>
        <v>0.50452416732527816</v>
      </c>
      <c r="P16" s="88">
        <v>340.91528999999997</v>
      </c>
      <c r="Q16" s="86">
        <v>197.20545999999999</v>
      </c>
      <c r="R16" s="87">
        <f t="shared" si="5"/>
        <v>0.578458830637957</v>
      </c>
      <c r="S16" s="1"/>
      <c r="T16" s="1"/>
      <c r="U16" s="1"/>
      <c r="V16" s="1"/>
    </row>
    <row r="17" spans="1:22" ht="31.5" customHeight="1" x14ac:dyDescent="0.25">
      <c r="A17" s="9">
        <v>3</v>
      </c>
      <c r="B17" s="13"/>
      <c r="C17" s="81" t="s">
        <v>122</v>
      </c>
      <c r="D17" s="69">
        <f>SUM(D18:D22)</f>
        <v>3165.80438</v>
      </c>
      <c r="E17" s="82">
        <f>SUM(E18:E22)</f>
        <v>1940.5331099999999</v>
      </c>
      <c r="F17" s="83">
        <f t="shared" si="1"/>
        <v>0.61296684098971388</v>
      </c>
      <c r="G17" s="69">
        <f>SUM(G18:G22)</f>
        <v>351.37605999999994</v>
      </c>
      <c r="H17" s="82">
        <f>SUM(H18:H22)</f>
        <v>157.44147000000001</v>
      </c>
      <c r="I17" s="83">
        <f t="shared" si="2"/>
        <v>0.44807113495438489</v>
      </c>
      <c r="J17" s="69">
        <f>SUM(J18:J22)</f>
        <v>38.290500000000002</v>
      </c>
      <c r="K17" s="82">
        <f>SUM(K18:K22)</f>
        <v>40.959119999999999</v>
      </c>
      <c r="L17" s="83">
        <f t="shared" si="3"/>
        <v>1.06969404943785</v>
      </c>
      <c r="M17" s="69">
        <f>SUM(M18:M22)</f>
        <v>834.85257000000001</v>
      </c>
      <c r="N17" s="82">
        <f>SUM(N18:N22)</f>
        <v>402.22525999999999</v>
      </c>
      <c r="O17" s="83">
        <f t="shared" si="4"/>
        <v>0.48179196477768521</v>
      </c>
      <c r="P17" s="69">
        <f>SUM(P18:P22)</f>
        <v>1941.2852499999999</v>
      </c>
      <c r="Q17" s="82">
        <f>SUM(Q18:Q22)</f>
        <v>1339.90726</v>
      </c>
      <c r="R17" s="83">
        <f t="shared" si="5"/>
        <v>0.69021657687864268</v>
      </c>
      <c r="S17" s="1"/>
      <c r="T17" s="1"/>
      <c r="U17" s="1"/>
      <c r="V17" s="1"/>
    </row>
    <row r="18" spans="1:22" s="14" customFormat="1" ht="15" customHeight="1" outlineLevel="1" x14ac:dyDescent="0.25">
      <c r="A18" s="8"/>
      <c r="B18" s="12"/>
      <c r="C18" s="84" t="s">
        <v>121</v>
      </c>
      <c r="D18" s="88">
        <f t="shared" ref="D18:E22" si="9">(G18+J18+M18+P18)</f>
        <v>1034.48308</v>
      </c>
      <c r="E18" s="86">
        <f t="shared" si="9"/>
        <v>548.66484000000003</v>
      </c>
      <c r="F18" s="87">
        <f t="shared" si="1"/>
        <v>0.5303758472299035</v>
      </c>
      <c r="G18" s="88">
        <v>68.531329999999997</v>
      </c>
      <c r="H18" s="86">
        <v>62.755110000000002</v>
      </c>
      <c r="I18" s="87">
        <f t="shared" si="2"/>
        <v>0.91571417043854253</v>
      </c>
      <c r="J18" s="88">
        <v>37.651499999999999</v>
      </c>
      <c r="K18" s="86">
        <v>38.302500000000002</v>
      </c>
      <c r="L18" s="87">
        <f t="shared" si="3"/>
        <v>1.0172901478028764</v>
      </c>
      <c r="M18" s="88">
        <v>365.37164000000001</v>
      </c>
      <c r="N18" s="86">
        <v>139.25970000000001</v>
      </c>
      <c r="O18" s="87">
        <f t="shared" si="4"/>
        <v>0.38114534559934649</v>
      </c>
      <c r="P18" s="88">
        <v>562.92860999999994</v>
      </c>
      <c r="Q18" s="86">
        <v>308.34753000000001</v>
      </c>
      <c r="R18" s="87">
        <f t="shared" si="5"/>
        <v>0.54775601119296469</v>
      </c>
      <c r="S18" s="15"/>
      <c r="T18" s="15"/>
      <c r="U18" s="15"/>
      <c r="V18" s="15"/>
    </row>
    <row r="19" spans="1:22" s="14" customFormat="1" ht="15" customHeight="1" outlineLevel="1" x14ac:dyDescent="0.25">
      <c r="A19" s="8"/>
      <c r="B19" s="12"/>
      <c r="C19" s="84" t="s">
        <v>120</v>
      </c>
      <c r="D19" s="88">
        <f t="shared" si="9"/>
        <v>868.17592000000002</v>
      </c>
      <c r="E19" s="86">
        <f t="shared" si="9"/>
        <v>628.17039999999997</v>
      </c>
      <c r="F19" s="87">
        <f t="shared" si="1"/>
        <v>0.72355197319916442</v>
      </c>
      <c r="G19" s="88">
        <v>275.24714</v>
      </c>
      <c r="H19" s="86">
        <v>81.724140000000006</v>
      </c>
      <c r="I19" s="87">
        <f t="shared" si="2"/>
        <v>0.29691185892067762</v>
      </c>
      <c r="J19" s="88"/>
      <c r="K19" s="86">
        <v>2.6566199999999998</v>
      </c>
      <c r="L19" s="87" t="str">
        <f t="shared" si="3"/>
        <v xml:space="preserve"> </v>
      </c>
      <c r="M19" s="88">
        <v>324.70139</v>
      </c>
      <c r="N19" s="86">
        <v>191.07852</v>
      </c>
      <c r="O19" s="87">
        <f t="shared" si="4"/>
        <v>0.58847459815309078</v>
      </c>
      <c r="P19" s="88">
        <v>268.22739000000001</v>
      </c>
      <c r="Q19" s="86">
        <v>352.71111999999999</v>
      </c>
      <c r="R19" s="87">
        <f t="shared" si="5"/>
        <v>1.3149705553933175</v>
      </c>
      <c r="S19" s="15"/>
      <c r="T19" s="15"/>
      <c r="U19" s="15"/>
      <c r="V19" s="15"/>
    </row>
    <row r="20" spans="1:22" s="14" customFormat="1" ht="15" customHeight="1" outlineLevel="1" x14ac:dyDescent="0.25">
      <c r="A20" s="8"/>
      <c r="B20" s="12"/>
      <c r="C20" s="84" t="s">
        <v>119</v>
      </c>
      <c r="D20" s="88">
        <f t="shared" si="9"/>
        <v>504.23367999999999</v>
      </c>
      <c r="E20" s="86">
        <f t="shared" si="9"/>
        <v>335.99214999999998</v>
      </c>
      <c r="F20" s="87">
        <f t="shared" si="1"/>
        <v>0.66634214120722757</v>
      </c>
      <c r="G20" s="88">
        <v>2.1712500000000001</v>
      </c>
      <c r="H20" s="86">
        <v>0.38789999999999997</v>
      </c>
      <c r="I20" s="87">
        <f t="shared" si="2"/>
        <v>0.17865284974093262</v>
      </c>
      <c r="J20" s="88"/>
      <c r="K20" s="86"/>
      <c r="L20" s="87" t="str">
        <f t="shared" si="3"/>
        <v xml:space="preserve"> </v>
      </c>
      <c r="M20" s="88">
        <v>68.523250000000004</v>
      </c>
      <c r="N20" s="86">
        <v>27.120200000000001</v>
      </c>
      <c r="O20" s="87">
        <f t="shared" si="4"/>
        <v>0.39578099404216815</v>
      </c>
      <c r="P20" s="88">
        <v>433.53917999999999</v>
      </c>
      <c r="Q20" s="86">
        <v>308.48404999999997</v>
      </c>
      <c r="R20" s="87">
        <f t="shared" si="5"/>
        <v>0.71154826191256804</v>
      </c>
      <c r="S20" s="15"/>
      <c r="T20" s="15"/>
      <c r="U20" s="15"/>
      <c r="V20" s="15"/>
    </row>
    <row r="21" spans="1:22" s="14" customFormat="1" ht="15" customHeight="1" outlineLevel="1" x14ac:dyDescent="0.25">
      <c r="A21" s="8"/>
      <c r="B21" s="12"/>
      <c r="C21" s="84" t="s">
        <v>180</v>
      </c>
      <c r="D21" s="88">
        <f t="shared" si="9"/>
        <v>445.29376999999999</v>
      </c>
      <c r="E21" s="86">
        <f t="shared" si="9"/>
        <v>244.39958999999999</v>
      </c>
      <c r="F21" s="87">
        <f t="shared" si="1"/>
        <v>0.54885023430711821</v>
      </c>
      <c r="G21" s="88">
        <v>1.86175</v>
      </c>
      <c r="H21" s="86">
        <v>9.1157199999999996</v>
      </c>
      <c r="I21" s="87" t="str">
        <f t="shared" si="2"/>
        <v>св.200</v>
      </c>
      <c r="J21" s="88">
        <v>0.63900000000000001</v>
      </c>
      <c r="K21" s="86"/>
      <c r="L21" s="87">
        <f t="shared" si="3"/>
        <v>0</v>
      </c>
      <c r="M21" s="88">
        <v>7.5674599999999996</v>
      </c>
      <c r="N21" s="86">
        <v>5.0487399999999996</v>
      </c>
      <c r="O21" s="87">
        <f t="shared" si="4"/>
        <v>0.66716441183699682</v>
      </c>
      <c r="P21" s="88">
        <v>435.22555999999997</v>
      </c>
      <c r="Q21" s="86">
        <v>230.23513</v>
      </c>
      <c r="R21" s="87">
        <f t="shared" si="5"/>
        <v>0.52900185825483226</v>
      </c>
      <c r="S21" s="15"/>
      <c r="T21" s="15"/>
      <c r="U21" s="15"/>
      <c r="V21" s="15"/>
    </row>
    <row r="22" spans="1:22" s="14" customFormat="1" ht="15" customHeight="1" outlineLevel="1" x14ac:dyDescent="0.25">
      <c r="A22" s="8"/>
      <c r="B22" s="12"/>
      <c r="C22" s="84" t="s">
        <v>118</v>
      </c>
      <c r="D22" s="88">
        <f t="shared" si="9"/>
        <v>313.61793</v>
      </c>
      <c r="E22" s="86">
        <f t="shared" si="9"/>
        <v>183.30613</v>
      </c>
      <c r="F22" s="87">
        <f t="shared" si="1"/>
        <v>0.58448868022309819</v>
      </c>
      <c r="G22" s="88">
        <v>3.5645899999999999</v>
      </c>
      <c r="H22" s="86">
        <v>3.4586000000000001</v>
      </c>
      <c r="I22" s="87">
        <f t="shared" si="2"/>
        <v>0.97026586507845225</v>
      </c>
      <c r="J22" s="88"/>
      <c r="K22" s="86"/>
      <c r="L22" s="87" t="str">
        <f t="shared" si="3"/>
        <v xml:space="preserve"> </v>
      </c>
      <c r="M22" s="88">
        <v>68.688829999999996</v>
      </c>
      <c r="N22" s="86">
        <v>39.7181</v>
      </c>
      <c r="O22" s="87">
        <f t="shared" si="4"/>
        <v>0.57823229774040408</v>
      </c>
      <c r="P22" s="88">
        <v>241.36451</v>
      </c>
      <c r="Q22" s="86">
        <v>140.12942999999999</v>
      </c>
      <c r="R22" s="87">
        <f t="shared" si="5"/>
        <v>0.58057180817511234</v>
      </c>
      <c r="S22" s="15"/>
      <c r="T22" s="15"/>
      <c r="U22" s="15"/>
      <c r="V22" s="15"/>
    </row>
    <row r="23" spans="1:22" ht="30.75" customHeight="1" x14ac:dyDescent="0.25">
      <c r="A23" s="9">
        <v>4</v>
      </c>
      <c r="B23" s="13"/>
      <c r="C23" s="81" t="s">
        <v>150</v>
      </c>
      <c r="D23" s="69">
        <f>SUM(D24:D28)</f>
        <v>3114.5714300000004</v>
      </c>
      <c r="E23" s="82">
        <f>SUM(E24:E28)</f>
        <v>1666.4036399999995</v>
      </c>
      <c r="F23" s="83">
        <f t="shared" si="1"/>
        <v>0.53503465162139474</v>
      </c>
      <c r="G23" s="69">
        <f>SUM(G24:G28)</f>
        <v>44.988010000000003</v>
      </c>
      <c r="H23" s="82">
        <f>SUM(H24:H28)</f>
        <v>26.314399999999999</v>
      </c>
      <c r="I23" s="83">
        <f t="shared" si="2"/>
        <v>0.58492029320701222</v>
      </c>
      <c r="J23" s="69">
        <f>SUM(J24:J28)</f>
        <v>0</v>
      </c>
      <c r="K23" s="82">
        <f>SUM(K24:K28)</f>
        <v>0</v>
      </c>
      <c r="L23" s="83" t="str">
        <f t="shared" si="3"/>
        <v xml:space="preserve"> </v>
      </c>
      <c r="M23" s="69">
        <f>SUM(M24:M28)</f>
        <v>1441.68182</v>
      </c>
      <c r="N23" s="82">
        <f>SUM(N24:N28)</f>
        <v>829.45414999999991</v>
      </c>
      <c r="O23" s="83">
        <f t="shared" si="4"/>
        <v>0.57533787170875184</v>
      </c>
      <c r="P23" s="69">
        <f>SUM(P24:P28)</f>
        <v>1627.9016000000001</v>
      </c>
      <c r="Q23" s="82">
        <f>SUM(Q24:Q28)</f>
        <v>810.63508999999999</v>
      </c>
      <c r="R23" s="83">
        <f t="shared" si="5"/>
        <v>0.49796319998702621</v>
      </c>
      <c r="S23" s="1"/>
      <c r="T23" s="1"/>
      <c r="U23" s="1"/>
      <c r="V23" s="1"/>
    </row>
    <row r="24" spans="1:22" s="7" customFormat="1" ht="15" customHeight="1" outlineLevel="1" x14ac:dyDescent="0.25">
      <c r="A24" s="8"/>
      <c r="B24" s="12"/>
      <c r="C24" s="84" t="s">
        <v>134</v>
      </c>
      <c r="D24" s="88">
        <f t="shared" ref="D24:E28" si="10">(G24+J24+M24+P24)</f>
        <v>1647.1343600000002</v>
      </c>
      <c r="E24" s="86">
        <f t="shared" si="10"/>
        <v>915.93716999999992</v>
      </c>
      <c r="F24" s="87">
        <f t="shared" si="1"/>
        <v>0.55607920777027553</v>
      </c>
      <c r="G24" s="88">
        <v>43.249160000000003</v>
      </c>
      <c r="H24" s="86">
        <v>23.256450000000001</v>
      </c>
      <c r="I24" s="87">
        <f t="shared" si="2"/>
        <v>0.53773183109221079</v>
      </c>
      <c r="J24" s="88"/>
      <c r="K24" s="86"/>
      <c r="L24" s="87" t="str">
        <f t="shared" si="3"/>
        <v xml:space="preserve"> </v>
      </c>
      <c r="M24" s="88">
        <v>1213.4551200000001</v>
      </c>
      <c r="N24" s="86">
        <v>709.71571999999992</v>
      </c>
      <c r="O24" s="87">
        <f t="shared" si="4"/>
        <v>0.58487183275472099</v>
      </c>
      <c r="P24" s="88">
        <v>390.43008000000003</v>
      </c>
      <c r="Q24" s="86">
        <v>182.965</v>
      </c>
      <c r="R24" s="87">
        <f t="shared" si="5"/>
        <v>0.46862424124698587</v>
      </c>
      <c r="S24" s="1"/>
      <c r="T24" s="1"/>
      <c r="U24" s="1"/>
      <c r="V24" s="1"/>
    </row>
    <row r="25" spans="1:22" s="7" customFormat="1" ht="15" customHeight="1" outlineLevel="1" x14ac:dyDescent="0.25">
      <c r="A25" s="8"/>
      <c r="B25" s="12"/>
      <c r="C25" s="84" t="s">
        <v>117</v>
      </c>
      <c r="D25" s="88">
        <f t="shared" si="10"/>
        <v>596.41840999999999</v>
      </c>
      <c r="E25" s="86">
        <f t="shared" si="10"/>
        <v>276.61514999999997</v>
      </c>
      <c r="F25" s="87">
        <f t="shared" si="1"/>
        <v>0.46379378195250542</v>
      </c>
      <c r="G25" s="88">
        <v>0.16344999999999998</v>
      </c>
      <c r="H25" s="86">
        <v>2.0439500000000002</v>
      </c>
      <c r="I25" s="87" t="str">
        <f t="shared" si="2"/>
        <v>св.200</v>
      </c>
      <c r="J25" s="88"/>
      <c r="K25" s="86"/>
      <c r="L25" s="87" t="str">
        <f>IF(K25=0," ",IF(K25/J25*100&gt;200,"св.200",K25/J25))</f>
        <v xml:space="preserve"> </v>
      </c>
      <c r="M25" s="88">
        <v>73.740359999999995</v>
      </c>
      <c r="N25" s="86">
        <v>23.938500000000001</v>
      </c>
      <c r="O25" s="87">
        <f t="shared" si="4"/>
        <v>0.32463226379692212</v>
      </c>
      <c r="P25" s="88">
        <v>522.51459999999997</v>
      </c>
      <c r="Q25" s="86">
        <v>250.6327</v>
      </c>
      <c r="R25" s="87">
        <f t="shared" si="5"/>
        <v>0.47966640549374123</v>
      </c>
      <c r="S25" s="1"/>
      <c r="T25" s="1"/>
      <c r="U25" s="1"/>
      <c r="V25" s="1"/>
    </row>
    <row r="26" spans="1:22" s="7" customFormat="1" ht="15" customHeight="1" outlineLevel="1" x14ac:dyDescent="0.25">
      <c r="A26" s="8"/>
      <c r="B26" s="12"/>
      <c r="C26" s="84" t="s">
        <v>116</v>
      </c>
      <c r="D26" s="88">
        <f t="shared" si="10"/>
        <v>148.84782999999999</v>
      </c>
      <c r="E26" s="86">
        <f t="shared" si="10"/>
        <v>58.272419999999997</v>
      </c>
      <c r="F26" s="87">
        <f t="shared" si="1"/>
        <v>0.39148988601311824</v>
      </c>
      <c r="G26" s="88">
        <v>0.45014999999999999</v>
      </c>
      <c r="H26" s="86">
        <v>0.45014999999999999</v>
      </c>
      <c r="I26" s="87">
        <f t="shared" si="2"/>
        <v>1</v>
      </c>
      <c r="J26" s="88"/>
      <c r="K26" s="86"/>
      <c r="L26" s="87" t="str">
        <f t="shared" si="3"/>
        <v xml:space="preserve"> </v>
      </c>
      <c r="M26" s="88">
        <v>3.9760599999999999</v>
      </c>
      <c r="N26" s="86">
        <v>2.87906</v>
      </c>
      <c r="O26" s="87">
        <f t="shared" si="4"/>
        <v>0.72409873090446319</v>
      </c>
      <c r="P26" s="88">
        <v>144.42161999999999</v>
      </c>
      <c r="Q26" s="86">
        <v>54.943210000000001</v>
      </c>
      <c r="R26" s="87">
        <f t="shared" si="5"/>
        <v>0.38043618400070572</v>
      </c>
      <c r="S26" s="1"/>
      <c r="T26" s="1"/>
      <c r="U26" s="1"/>
      <c r="V26" s="1"/>
    </row>
    <row r="27" spans="1:22" s="7" customFormat="1" ht="15" customHeight="1" outlineLevel="1" x14ac:dyDescent="0.25">
      <c r="A27" s="8"/>
      <c r="B27" s="12"/>
      <c r="C27" s="84" t="s">
        <v>115</v>
      </c>
      <c r="D27" s="88">
        <f t="shared" si="10"/>
        <v>401.05830000000003</v>
      </c>
      <c r="E27" s="86">
        <f t="shared" si="10"/>
        <v>252.28111999999999</v>
      </c>
      <c r="F27" s="87">
        <f t="shared" si="1"/>
        <v>0.6290385213321853</v>
      </c>
      <c r="G27" s="88">
        <v>4.1049999999999996E-2</v>
      </c>
      <c r="H27" s="86">
        <v>4.1049999999999996E-2</v>
      </c>
      <c r="I27" s="87">
        <f t="shared" si="2"/>
        <v>1</v>
      </c>
      <c r="J27" s="88"/>
      <c r="K27" s="86"/>
      <c r="L27" s="87" t="str">
        <f t="shared" si="3"/>
        <v xml:space="preserve"> </v>
      </c>
      <c r="M27" s="88">
        <v>90.489449999999991</v>
      </c>
      <c r="N27" s="86">
        <v>47.312589999999993</v>
      </c>
      <c r="O27" s="87">
        <f t="shared" si="4"/>
        <v>0.52285200097911966</v>
      </c>
      <c r="P27" s="88">
        <v>310.52780000000001</v>
      </c>
      <c r="Q27" s="86">
        <v>204.92748</v>
      </c>
      <c r="R27" s="87">
        <f t="shared" si="5"/>
        <v>0.65993279828730311</v>
      </c>
      <c r="S27" s="1"/>
      <c r="T27" s="1"/>
      <c r="U27" s="1"/>
      <c r="V27" s="1"/>
    </row>
    <row r="28" spans="1:22" s="7" customFormat="1" ht="15" customHeight="1" outlineLevel="1" x14ac:dyDescent="0.25">
      <c r="A28" s="8"/>
      <c r="B28" s="12"/>
      <c r="C28" s="84" t="s">
        <v>114</v>
      </c>
      <c r="D28" s="88">
        <f t="shared" si="10"/>
        <v>321.11252999999999</v>
      </c>
      <c r="E28" s="86">
        <f t="shared" si="10"/>
        <v>163.29777999999999</v>
      </c>
      <c r="F28" s="87">
        <f t="shared" si="1"/>
        <v>0.5085375522406429</v>
      </c>
      <c r="G28" s="88">
        <v>1.0842000000000001</v>
      </c>
      <c r="H28" s="86">
        <v>0.52279999999999993</v>
      </c>
      <c r="I28" s="87">
        <f t="shared" si="2"/>
        <v>0.48219885629957565</v>
      </c>
      <c r="J28" s="88"/>
      <c r="K28" s="86"/>
      <c r="L28" s="87" t="str">
        <f t="shared" si="3"/>
        <v xml:space="preserve"> </v>
      </c>
      <c r="M28" s="88">
        <v>60.020830000000004</v>
      </c>
      <c r="N28" s="86">
        <v>45.608280000000001</v>
      </c>
      <c r="O28" s="87">
        <f t="shared" si="4"/>
        <v>0.75987419700793868</v>
      </c>
      <c r="P28" s="88">
        <v>260.00749999999999</v>
      </c>
      <c r="Q28" s="86">
        <v>117.16669999999999</v>
      </c>
      <c r="R28" s="87">
        <f t="shared" si="5"/>
        <v>0.45062815495706854</v>
      </c>
      <c r="S28" s="1"/>
      <c r="T28" s="1"/>
      <c r="U28" s="1"/>
      <c r="V28" s="1"/>
    </row>
    <row r="29" spans="1:22" ht="29.25" customHeight="1" x14ac:dyDescent="0.25">
      <c r="A29" s="9">
        <v>5</v>
      </c>
      <c r="B29" s="13"/>
      <c r="C29" s="81" t="s">
        <v>113</v>
      </c>
      <c r="D29" s="69">
        <f>SUM(D30:D40)</f>
        <v>24769.971500000003</v>
      </c>
      <c r="E29" s="82">
        <f>SUM(E30:E40)</f>
        <v>16787.078160000001</v>
      </c>
      <c r="F29" s="82">
        <f t="shared" ref="F29:I29" si="11">SUM(F30:F40)</f>
        <v>8.3665035239200485</v>
      </c>
      <c r="G29" s="69">
        <f t="shared" ref="G29" si="12">SUM(G30:G40)</f>
        <v>323.49614000000003</v>
      </c>
      <c r="H29" s="82">
        <f t="shared" si="11"/>
        <v>355.72559000000007</v>
      </c>
      <c r="I29" s="82">
        <f t="shared" si="11"/>
        <v>8.4117547314200269</v>
      </c>
      <c r="J29" s="69">
        <f t="shared" ref="J29:K29" si="13">SUM(J30:J40)</f>
        <v>7.1626300000000001</v>
      </c>
      <c r="K29" s="82">
        <f t="shared" si="13"/>
        <v>2.0139</v>
      </c>
      <c r="L29" s="83">
        <f t="shared" si="3"/>
        <v>0.28116767165133477</v>
      </c>
      <c r="M29" s="69">
        <f t="shared" ref="M29:N29" si="14">SUM(M30:M40)</f>
        <v>3937.7383599999998</v>
      </c>
      <c r="N29" s="82">
        <f t="shared" si="14"/>
        <v>2564.5848800000003</v>
      </c>
      <c r="O29" s="83">
        <f t="shared" si="4"/>
        <v>0.65128371809852814</v>
      </c>
      <c r="P29" s="69">
        <f t="shared" ref="P29:Q29" si="15">SUM(P30:P40)</f>
        <v>20501.574369999998</v>
      </c>
      <c r="Q29" s="82">
        <f t="shared" si="15"/>
        <v>13864.753789999999</v>
      </c>
      <c r="R29" s="83">
        <f t="shared" si="5"/>
        <v>0.67627751604717368</v>
      </c>
      <c r="S29" s="1"/>
      <c r="T29" s="1"/>
      <c r="U29" s="1"/>
      <c r="V29" s="1"/>
    </row>
    <row r="30" spans="1:22" s="7" customFormat="1" ht="15" customHeight="1" outlineLevel="1" x14ac:dyDescent="0.25">
      <c r="A30" s="8"/>
      <c r="B30" s="12"/>
      <c r="C30" s="84" t="s">
        <v>112</v>
      </c>
      <c r="D30" s="88">
        <f t="shared" ref="D30:E40" si="16">(G30+J30+M30+P30)</f>
        <v>806.1877300000001</v>
      </c>
      <c r="E30" s="86">
        <f t="shared" si="16"/>
        <v>546.58280999999999</v>
      </c>
      <c r="F30" s="87">
        <f t="shared" si="1"/>
        <v>0.67798453097270528</v>
      </c>
      <c r="G30" s="88">
        <v>4.4522299999999992</v>
      </c>
      <c r="H30" s="86">
        <v>6.4842200000000005</v>
      </c>
      <c r="I30" s="87">
        <f t="shared" si="2"/>
        <v>1.4563982543579288</v>
      </c>
      <c r="J30" s="88"/>
      <c r="K30" s="86"/>
      <c r="L30" s="87" t="str">
        <f t="shared" si="3"/>
        <v xml:space="preserve"> </v>
      </c>
      <c r="M30" s="88">
        <v>160.55563000000001</v>
      </c>
      <c r="N30" s="86">
        <v>105.55104</v>
      </c>
      <c r="O30" s="87">
        <f t="shared" si="4"/>
        <v>0.65741101697897475</v>
      </c>
      <c r="P30" s="88">
        <v>641.17987000000005</v>
      </c>
      <c r="Q30" s="86">
        <v>434.54755</v>
      </c>
      <c r="R30" s="87">
        <f t="shared" si="5"/>
        <v>0.67773111779070661</v>
      </c>
      <c r="S30" s="1"/>
      <c r="T30" s="1"/>
      <c r="U30" s="1"/>
      <c r="V30" s="1"/>
    </row>
    <row r="31" spans="1:22" s="7" customFormat="1" ht="15" customHeight="1" outlineLevel="1" x14ac:dyDescent="0.25">
      <c r="A31" s="8"/>
      <c r="B31" s="12"/>
      <c r="C31" s="84" t="s">
        <v>111</v>
      </c>
      <c r="D31" s="88">
        <f t="shared" si="16"/>
        <v>5645.8172999999997</v>
      </c>
      <c r="E31" s="86">
        <f t="shared" si="16"/>
        <v>1658.5902599999997</v>
      </c>
      <c r="F31" s="87">
        <f t="shared" si="1"/>
        <v>0.29377327884839627</v>
      </c>
      <c r="G31" s="88">
        <v>15.770809999999999</v>
      </c>
      <c r="H31" s="86">
        <v>27.897089999999999</v>
      </c>
      <c r="I31" s="87">
        <f t="shared" si="2"/>
        <v>1.7689066065725223</v>
      </c>
      <c r="J31" s="88"/>
      <c r="K31" s="86"/>
      <c r="L31" s="87" t="str">
        <f t="shared" si="3"/>
        <v xml:space="preserve"> </v>
      </c>
      <c r="M31" s="88">
        <v>185.05891</v>
      </c>
      <c r="N31" s="86">
        <v>99.103030000000004</v>
      </c>
      <c r="O31" s="87">
        <f t="shared" si="4"/>
        <v>0.53552152663170882</v>
      </c>
      <c r="P31" s="88">
        <v>5444.98758</v>
      </c>
      <c r="Q31" s="86">
        <v>1531.5901399999998</v>
      </c>
      <c r="R31" s="87">
        <f t="shared" si="5"/>
        <v>0.28128441387555925</v>
      </c>
      <c r="S31" s="1"/>
      <c r="T31" s="1"/>
      <c r="U31" s="1"/>
      <c r="V31" s="1"/>
    </row>
    <row r="32" spans="1:22" s="7" customFormat="1" ht="15" customHeight="1" outlineLevel="1" x14ac:dyDescent="0.25">
      <c r="A32" s="8"/>
      <c r="B32" s="12"/>
      <c r="C32" s="84" t="s">
        <v>110</v>
      </c>
      <c r="D32" s="88">
        <f t="shared" si="16"/>
        <v>931.15431000000001</v>
      </c>
      <c r="E32" s="86">
        <f t="shared" si="16"/>
        <v>631.19048999999995</v>
      </c>
      <c r="F32" s="87">
        <f t="shared" si="1"/>
        <v>0.67785809851430523</v>
      </c>
      <c r="G32" s="88">
        <v>63.200690000000002</v>
      </c>
      <c r="H32" s="86">
        <v>30.38973</v>
      </c>
      <c r="I32" s="87">
        <f t="shared" si="2"/>
        <v>0.48084490849704331</v>
      </c>
      <c r="J32" s="88"/>
      <c r="K32" s="86"/>
      <c r="L32" s="87" t="str">
        <f t="shared" si="3"/>
        <v xml:space="preserve"> </v>
      </c>
      <c r="M32" s="88">
        <v>225.74132999999998</v>
      </c>
      <c r="N32" s="86">
        <v>143.37039000000001</v>
      </c>
      <c r="O32" s="87">
        <f t="shared" si="4"/>
        <v>0.63510917562149571</v>
      </c>
      <c r="P32" s="88">
        <v>642.21229000000005</v>
      </c>
      <c r="Q32" s="86">
        <v>457.43036999999998</v>
      </c>
      <c r="R32" s="87">
        <f t="shared" si="5"/>
        <v>0.7122728373821684</v>
      </c>
      <c r="S32" s="1"/>
      <c r="T32" s="1"/>
      <c r="U32" s="1"/>
      <c r="V32" s="1"/>
    </row>
    <row r="33" spans="1:22" s="7" customFormat="1" ht="15" customHeight="1" outlineLevel="1" x14ac:dyDescent="0.25">
      <c r="A33" s="8"/>
      <c r="B33" s="12"/>
      <c r="C33" s="84" t="s">
        <v>109</v>
      </c>
      <c r="D33" s="88">
        <f t="shared" si="16"/>
        <v>1542.93578</v>
      </c>
      <c r="E33" s="86">
        <f t="shared" si="16"/>
        <v>1120.63849</v>
      </c>
      <c r="F33" s="87">
        <f t="shared" si="1"/>
        <v>0.7263027434622068</v>
      </c>
      <c r="G33" s="88">
        <v>5.4405799999999997</v>
      </c>
      <c r="H33" s="86">
        <v>13.21101</v>
      </c>
      <c r="I33" s="87" t="str">
        <f t="shared" si="2"/>
        <v>св.200</v>
      </c>
      <c r="J33" s="88"/>
      <c r="K33" s="86"/>
      <c r="L33" s="87" t="str">
        <f>IF(J33=0," ",IF(K33/J33*100&gt;200,"св.200",K33/J33))</f>
        <v xml:space="preserve"> </v>
      </c>
      <c r="M33" s="88">
        <v>464.08249000000001</v>
      </c>
      <c r="N33" s="86">
        <v>274.78280000000001</v>
      </c>
      <c r="O33" s="87">
        <f t="shared" si="4"/>
        <v>0.59209904687418824</v>
      </c>
      <c r="P33" s="88">
        <v>1073.4127100000001</v>
      </c>
      <c r="Q33" s="86">
        <v>832.64468000000011</v>
      </c>
      <c r="R33" s="87">
        <f t="shared" si="5"/>
        <v>0.77569854748598988</v>
      </c>
      <c r="S33" s="1"/>
      <c r="T33" s="1"/>
      <c r="U33" s="1"/>
      <c r="V33" s="1"/>
    </row>
    <row r="34" spans="1:22" s="7" customFormat="1" ht="15" customHeight="1" outlineLevel="1" x14ac:dyDescent="0.25">
      <c r="A34" s="8"/>
      <c r="B34" s="12"/>
      <c r="C34" s="84" t="s">
        <v>108</v>
      </c>
      <c r="D34" s="88">
        <f t="shared" si="16"/>
        <v>6589.7752500000006</v>
      </c>
      <c r="E34" s="86">
        <f t="shared" si="16"/>
        <v>4076.2421299999996</v>
      </c>
      <c r="F34" s="87">
        <f t="shared" si="1"/>
        <v>0.61857073653612071</v>
      </c>
      <c r="G34" s="88">
        <v>18.631160000000001</v>
      </c>
      <c r="H34" s="86">
        <v>28.2316</v>
      </c>
      <c r="I34" s="87">
        <f t="shared" si="2"/>
        <v>1.5152894398416414</v>
      </c>
      <c r="J34" s="88">
        <v>2.1783000000000001</v>
      </c>
      <c r="K34" s="86"/>
      <c r="L34" s="87">
        <f t="shared" si="3"/>
        <v>0</v>
      </c>
      <c r="M34" s="88">
        <v>973.62130000000002</v>
      </c>
      <c r="N34" s="86">
        <v>671.17802000000006</v>
      </c>
      <c r="O34" s="87">
        <f t="shared" si="4"/>
        <v>0.68936250675699062</v>
      </c>
      <c r="P34" s="88">
        <v>5595.3444900000004</v>
      </c>
      <c r="Q34" s="86">
        <v>3376.8325099999997</v>
      </c>
      <c r="R34" s="87">
        <f t="shared" si="5"/>
        <v>0.6035075259503816</v>
      </c>
      <c r="S34" s="1"/>
      <c r="T34" s="1"/>
      <c r="U34" s="1"/>
      <c r="V34" s="1"/>
    </row>
    <row r="35" spans="1:22" s="7" customFormat="1" ht="15" customHeight="1" outlineLevel="1" x14ac:dyDescent="0.25">
      <c r="A35" s="8"/>
      <c r="B35" s="12"/>
      <c r="C35" s="84" t="s">
        <v>107</v>
      </c>
      <c r="D35" s="88">
        <f t="shared" si="16"/>
        <v>1936.41284</v>
      </c>
      <c r="E35" s="86">
        <f t="shared" si="16"/>
        <v>1444.67065</v>
      </c>
      <c r="F35" s="87">
        <f t="shared" si="1"/>
        <v>0.74605508709599344</v>
      </c>
      <c r="G35" s="88">
        <v>5.8990600000000004</v>
      </c>
      <c r="H35" s="86">
        <v>6.1574600000000004</v>
      </c>
      <c r="I35" s="87">
        <f t="shared" si="2"/>
        <v>1.0438035890463904</v>
      </c>
      <c r="J35" s="88">
        <v>3.6688299999999998</v>
      </c>
      <c r="K35" s="86">
        <v>0.69840000000000002</v>
      </c>
      <c r="L35" s="87">
        <f t="shared" si="3"/>
        <v>0.19036041462809672</v>
      </c>
      <c r="M35" s="88">
        <v>177.12529999999998</v>
      </c>
      <c r="N35" s="86">
        <v>94.593820000000008</v>
      </c>
      <c r="O35" s="87">
        <f t="shared" si="4"/>
        <v>0.53405030224366601</v>
      </c>
      <c r="P35" s="88">
        <v>1749.71965</v>
      </c>
      <c r="Q35" s="86">
        <v>1343.2209700000001</v>
      </c>
      <c r="R35" s="87">
        <f t="shared" si="5"/>
        <v>0.76767782198708234</v>
      </c>
      <c r="S35" s="1"/>
      <c r="T35" s="1"/>
      <c r="U35" s="1"/>
      <c r="V35" s="1"/>
    </row>
    <row r="36" spans="1:22" s="7" customFormat="1" ht="15" customHeight="1" outlineLevel="1" x14ac:dyDescent="0.25">
      <c r="A36" s="8"/>
      <c r="B36" s="12"/>
      <c r="C36" s="84" t="s">
        <v>106</v>
      </c>
      <c r="D36" s="88">
        <f t="shared" si="16"/>
        <v>4902.7975100000003</v>
      </c>
      <c r="E36" s="86">
        <f t="shared" si="16"/>
        <v>5100.6946700000008</v>
      </c>
      <c r="F36" s="87">
        <f t="shared" si="1"/>
        <v>1.0403641308041702</v>
      </c>
      <c r="G36" s="88">
        <v>188.65604000000002</v>
      </c>
      <c r="H36" s="86">
        <v>187.57084</v>
      </c>
      <c r="I36" s="87">
        <f t="shared" si="2"/>
        <v>0.99424773254012955</v>
      </c>
      <c r="J36" s="88"/>
      <c r="K36" s="86"/>
      <c r="L36" s="87"/>
      <c r="M36" s="88">
        <v>1149.85493</v>
      </c>
      <c r="N36" s="86">
        <v>705.68880000000001</v>
      </c>
      <c r="O36" s="87">
        <f t="shared" si="4"/>
        <v>0.61371985420804342</v>
      </c>
      <c r="P36" s="88">
        <v>3564.2865400000001</v>
      </c>
      <c r="Q36" s="86">
        <v>4207.4350300000006</v>
      </c>
      <c r="R36" s="87">
        <f t="shared" si="5"/>
        <v>1.1804424203223574</v>
      </c>
      <c r="S36" s="1"/>
      <c r="T36" s="1"/>
      <c r="U36" s="1"/>
      <c r="V36" s="1"/>
    </row>
    <row r="37" spans="1:22" s="7" customFormat="1" ht="15" customHeight="1" outlineLevel="1" x14ac:dyDescent="0.25">
      <c r="A37" s="8"/>
      <c r="B37" s="12"/>
      <c r="C37" s="84" t="s">
        <v>105</v>
      </c>
      <c r="D37" s="88">
        <f t="shared" si="16"/>
        <v>248.13308000000001</v>
      </c>
      <c r="E37" s="86">
        <f t="shared" si="16"/>
        <v>201.13318999999998</v>
      </c>
      <c r="F37" s="87">
        <f t="shared" ref="F37:F62" si="17">IF(D37=0," ",IF(E37/D37*100&gt;200,"св.200",E37/D37))</f>
        <v>0.81058595653590393</v>
      </c>
      <c r="G37" s="88">
        <v>2.7383299999999999</v>
      </c>
      <c r="H37" s="86">
        <v>1.8151300000000001</v>
      </c>
      <c r="I37" s="87">
        <f t="shared" si="2"/>
        <v>0.6628602104202197</v>
      </c>
      <c r="J37" s="88"/>
      <c r="K37" s="86"/>
      <c r="L37" s="87" t="str">
        <f t="shared" ref="L37:L65" si="18">IF(J37=0," ",IF(K37/J37*100&gt;200,"св.200",K37/J37))</f>
        <v xml:space="preserve"> </v>
      </c>
      <c r="M37" s="88">
        <v>40.546810000000001</v>
      </c>
      <c r="N37" s="86">
        <v>23.61938</v>
      </c>
      <c r="O37" s="87">
        <f t="shared" ref="O37:O67" si="19">IF(M37=0," ",IF(N37/M37*100&gt;200,"св.200",N37/M37))</f>
        <v>0.58252128835782635</v>
      </c>
      <c r="P37" s="88">
        <v>204.84793999999999</v>
      </c>
      <c r="Q37" s="86">
        <v>175.69868</v>
      </c>
      <c r="R37" s="87">
        <f t="shared" ref="R37:R62" si="20">IF(P37=0," ",IF(Q37/P37*100&gt;200,"св.200",Q37/P37))</f>
        <v>0.85770293809154241</v>
      </c>
      <c r="S37" s="1"/>
      <c r="T37" s="1"/>
      <c r="U37" s="1"/>
      <c r="V37" s="1"/>
    </row>
    <row r="38" spans="1:22" s="7" customFormat="1" ht="15" customHeight="1" outlineLevel="1" x14ac:dyDescent="0.25">
      <c r="A38" s="8"/>
      <c r="B38" s="12"/>
      <c r="C38" s="84" t="s">
        <v>104</v>
      </c>
      <c r="D38" s="88">
        <f t="shared" si="16"/>
        <v>867.34591999999998</v>
      </c>
      <c r="E38" s="86">
        <f t="shared" si="16"/>
        <v>635.30790000000002</v>
      </c>
      <c r="F38" s="87">
        <f t="shared" si="17"/>
        <v>0.73247349800181227</v>
      </c>
      <c r="G38" s="88">
        <v>4.8813999999999993</v>
      </c>
      <c r="H38" s="86">
        <v>39.032199999999996</v>
      </c>
      <c r="I38" s="87" t="str">
        <f t="shared" si="2"/>
        <v>св.200</v>
      </c>
      <c r="J38" s="88"/>
      <c r="K38" s="86"/>
      <c r="L38" s="87" t="str">
        <f t="shared" si="18"/>
        <v xml:space="preserve"> </v>
      </c>
      <c r="M38" s="88">
        <v>266.55134000000004</v>
      </c>
      <c r="N38" s="86">
        <v>194.93029999999999</v>
      </c>
      <c r="O38" s="87">
        <f t="shared" si="19"/>
        <v>0.73130489608493421</v>
      </c>
      <c r="P38" s="88">
        <v>595.91318000000001</v>
      </c>
      <c r="Q38" s="86">
        <v>401.34540000000004</v>
      </c>
      <c r="R38" s="87">
        <f t="shared" si="20"/>
        <v>0.67349643114119417</v>
      </c>
      <c r="S38" s="1"/>
      <c r="T38" s="1"/>
      <c r="U38" s="1"/>
      <c r="V38" s="1"/>
    </row>
    <row r="39" spans="1:22" s="7" customFormat="1" ht="15" customHeight="1" outlineLevel="1" x14ac:dyDescent="0.25">
      <c r="A39" s="8"/>
      <c r="B39" s="12"/>
      <c r="C39" s="84" t="s">
        <v>103</v>
      </c>
      <c r="D39" s="88">
        <f t="shared" si="16"/>
        <v>499.14945</v>
      </c>
      <c r="E39" s="86">
        <f t="shared" si="16"/>
        <v>435.20227</v>
      </c>
      <c r="F39" s="87">
        <f t="shared" si="17"/>
        <v>0.87188770818038563</v>
      </c>
      <c r="G39" s="88">
        <v>1.48393</v>
      </c>
      <c r="H39" s="86">
        <v>8.8961299999999994</v>
      </c>
      <c r="I39" s="87" t="str">
        <f t="shared" si="2"/>
        <v>св.200</v>
      </c>
      <c r="J39" s="88"/>
      <c r="K39" s="86"/>
      <c r="L39" s="87" t="str">
        <f t="shared" si="18"/>
        <v xml:space="preserve"> </v>
      </c>
      <c r="M39" s="88">
        <v>112.65863</v>
      </c>
      <c r="N39" s="86">
        <v>108.56024000000001</v>
      </c>
      <c r="O39" s="87">
        <f t="shared" si="19"/>
        <v>0.96362116244445728</v>
      </c>
      <c r="P39" s="88">
        <v>385.00689</v>
      </c>
      <c r="Q39" s="86">
        <v>317.74590000000001</v>
      </c>
      <c r="R39" s="87">
        <f t="shared" si="20"/>
        <v>0.82529925633278933</v>
      </c>
      <c r="S39" s="1"/>
      <c r="T39" s="1"/>
      <c r="U39" s="1"/>
      <c r="V39" s="1"/>
    </row>
    <row r="40" spans="1:22" s="7" customFormat="1" ht="15" customHeight="1" outlineLevel="1" x14ac:dyDescent="0.25">
      <c r="A40" s="8"/>
      <c r="B40" s="12"/>
      <c r="C40" s="84" t="s">
        <v>102</v>
      </c>
      <c r="D40" s="88">
        <f t="shared" si="16"/>
        <v>800.26233000000002</v>
      </c>
      <c r="E40" s="86">
        <f t="shared" si="16"/>
        <v>936.82529999999997</v>
      </c>
      <c r="F40" s="87">
        <f t="shared" si="17"/>
        <v>1.170647754968049</v>
      </c>
      <c r="G40" s="88">
        <v>12.34191</v>
      </c>
      <c r="H40" s="86">
        <v>6.0401800000000003</v>
      </c>
      <c r="I40" s="87">
        <f t="shared" si="2"/>
        <v>0.48940399014415115</v>
      </c>
      <c r="J40" s="88">
        <v>1.3154999999999999</v>
      </c>
      <c r="K40" s="86">
        <v>1.3154999999999999</v>
      </c>
      <c r="L40" s="87">
        <f t="shared" si="18"/>
        <v>1</v>
      </c>
      <c r="M40" s="88">
        <v>181.94168999999999</v>
      </c>
      <c r="N40" s="86">
        <v>143.20705999999998</v>
      </c>
      <c r="O40" s="87">
        <f t="shared" si="19"/>
        <v>0.78710415408365164</v>
      </c>
      <c r="P40" s="88">
        <v>604.66323</v>
      </c>
      <c r="Q40" s="86">
        <v>786.26256000000001</v>
      </c>
      <c r="R40" s="87">
        <f t="shared" si="20"/>
        <v>1.3003313596561841</v>
      </c>
      <c r="S40" s="1"/>
      <c r="T40" s="1"/>
      <c r="U40" s="1"/>
      <c r="V40" s="1"/>
    </row>
    <row r="41" spans="1:22" ht="30.75" customHeight="1" x14ac:dyDescent="0.25">
      <c r="A41" s="9">
        <v>6</v>
      </c>
      <c r="B41" s="13"/>
      <c r="C41" s="81" t="s">
        <v>101</v>
      </c>
      <c r="D41" s="69">
        <f>SUM(D42:D46)</f>
        <v>1646.54773</v>
      </c>
      <c r="E41" s="82">
        <f>SUM(E42:E46)</f>
        <v>1408.6855899999998</v>
      </c>
      <c r="F41" s="83">
        <f t="shared" si="17"/>
        <v>0.85553887344644408</v>
      </c>
      <c r="G41" s="69">
        <f>SUM(G42:G46)</f>
        <v>129.20308</v>
      </c>
      <c r="H41" s="82">
        <f>SUM(H42:H46)</f>
        <v>187.67954</v>
      </c>
      <c r="I41" s="83">
        <f t="shared" si="2"/>
        <v>1.4525933901885311</v>
      </c>
      <c r="J41" s="69">
        <f>SUM(J42:J46)</f>
        <v>0.06</v>
      </c>
      <c r="K41" s="82">
        <f>SUM(K42:K46)</f>
        <v>180.06151</v>
      </c>
      <c r="L41" s="83" t="str">
        <f t="shared" si="18"/>
        <v>св.200</v>
      </c>
      <c r="M41" s="69">
        <f>SUM(M42:M46)</f>
        <v>376.05778000000004</v>
      </c>
      <c r="N41" s="82">
        <f>SUM(N42:N46)</f>
        <v>174.32330000000002</v>
      </c>
      <c r="O41" s="83">
        <f t="shared" si="19"/>
        <v>0.46355456334396272</v>
      </c>
      <c r="P41" s="69">
        <f>SUM(P42:P46)</f>
        <v>1141.22687</v>
      </c>
      <c r="Q41" s="82">
        <f>SUM(Q42:Q46)</f>
        <v>866.62123999999994</v>
      </c>
      <c r="R41" s="83">
        <f t="shared" si="20"/>
        <v>0.75937682750144142</v>
      </c>
      <c r="S41" s="1"/>
      <c r="T41" s="1"/>
      <c r="U41" s="1"/>
      <c r="V41" s="1"/>
    </row>
    <row r="42" spans="1:22" s="7" customFormat="1" ht="15" customHeight="1" outlineLevel="1" x14ac:dyDescent="0.25">
      <c r="A42" s="8"/>
      <c r="B42" s="12"/>
      <c r="C42" s="84" t="s">
        <v>100</v>
      </c>
      <c r="D42" s="88">
        <f t="shared" ref="D42:E45" si="21">(G42+J42+M42+P42)</f>
        <v>724.57662000000005</v>
      </c>
      <c r="E42" s="86">
        <f t="shared" si="21"/>
        <v>457.53201000000001</v>
      </c>
      <c r="F42" s="87">
        <f t="shared" si="17"/>
        <v>0.63144738233480402</v>
      </c>
      <c r="G42" s="88">
        <v>123.90433</v>
      </c>
      <c r="H42" s="86">
        <v>136.32579000000001</v>
      </c>
      <c r="I42" s="87">
        <f t="shared" si="2"/>
        <v>1.1002504109420552</v>
      </c>
      <c r="J42" s="88">
        <v>0.06</v>
      </c>
      <c r="K42" s="86">
        <v>6.6295000000000002</v>
      </c>
      <c r="L42" s="87" t="str">
        <f>IF(K42=0," ",IF(K42/J42*100&gt;200,"св.200",K42/J42))</f>
        <v>св.200</v>
      </c>
      <c r="M42" s="88">
        <v>224.84073999999998</v>
      </c>
      <c r="N42" s="86">
        <v>84.093770000000006</v>
      </c>
      <c r="O42" s="87">
        <f t="shared" si="19"/>
        <v>0.37401482489338905</v>
      </c>
      <c r="P42" s="88">
        <v>375.77154999999999</v>
      </c>
      <c r="Q42" s="86">
        <v>230.48295000000002</v>
      </c>
      <c r="R42" s="87">
        <f t="shared" si="20"/>
        <v>0.61335923382171964</v>
      </c>
      <c r="S42" s="1"/>
      <c r="T42" s="1"/>
      <c r="U42" s="1"/>
      <c r="V42" s="1"/>
    </row>
    <row r="43" spans="1:22" s="7" customFormat="1" ht="15" customHeight="1" outlineLevel="1" x14ac:dyDescent="0.25">
      <c r="A43" s="8"/>
      <c r="B43" s="12"/>
      <c r="C43" s="84" t="s">
        <v>99</v>
      </c>
      <c r="D43" s="88">
        <f t="shared" si="21"/>
        <v>276.05939999999998</v>
      </c>
      <c r="E43" s="86">
        <f t="shared" si="21"/>
        <v>419.05838999999997</v>
      </c>
      <c r="F43" s="87">
        <f t="shared" si="17"/>
        <v>1.5180007998278631</v>
      </c>
      <c r="G43" s="88">
        <v>4.4523999999999999</v>
      </c>
      <c r="H43" s="86">
        <v>48.666249999999998</v>
      </c>
      <c r="I43" s="87" t="str">
        <f t="shared" si="2"/>
        <v>св.200</v>
      </c>
      <c r="J43" s="88"/>
      <c r="K43" s="86">
        <v>173.40051</v>
      </c>
      <c r="L43" s="87" t="str">
        <f t="shared" si="18"/>
        <v xml:space="preserve"> </v>
      </c>
      <c r="M43" s="88">
        <v>23.316040000000001</v>
      </c>
      <c r="N43" s="86">
        <v>16.356529999999999</v>
      </c>
      <c r="O43" s="87">
        <f t="shared" si="19"/>
        <v>0.70151406499559954</v>
      </c>
      <c r="P43" s="88">
        <v>248.29095999999998</v>
      </c>
      <c r="Q43" s="86">
        <v>180.63509999999999</v>
      </c>
      <c r="R43" s="87">
        <f t="shared" si="20"/>
        <v>0.72751380074409477</v>
      </c>
      <c r="S43" s="1"/>
      <c r="T43" s="1"/>
      <c r="U43" s="1"/>
      <c r="V43" s="1"/>
    </row>
    <row r="44" spans="1:22" s="7" customFormat="1" ht="15" customHeight="1" outlineLevel="1" x14ac:dyDescent="0.25">
      <c r="A44" s="8"/>
      <c r="B44" s="12"/>
      <c r="C44" s="84" t="s">
        <v>98</v>
      </c>
      <c r="D44" s="88">
        <f t="shared" si="21"/>
        <v>176.58644000000004</v>
      </c>
      <c r="E44" s="86">
        <f t="shared" si="21"/>
        <v>158.26652999999999</v>
      </c>
      <c r="F44" s="87">
        <f t="shared" si="17"/>
        <v>0.8962552843808389</v>
      </c>
      <c r="G44" s="88">
        <v>1.3699999999999999E-2</v>
      </c>
      <c r="H44" s="86">
        <v>1.3699999999999999E-2</v>
      </c>
      <c r="I44" s="87">
        <f t="shared" si="2"/>
        <v>1</v>
      </c>
      <c r="J44" s="88"/>
      <c r="K44" s="86"/>
      <c r="L44" s="87" t="str">
        <f t="shared" si="18"/>
        <v xml:space="preserve"> </v>
      </c>
      <c r="M44" s="88">
        <v>24.25882</v>
      </c>
      <c r="N44" s="86">
        <v>19.436220000000002</v>
      </c>
      <c r="O44" s="87">
        <f t="shared" si="19"/>
        <v>0.80120220192078606</v>
      </c>
      <c r="P44" s="88">
        <v>152.31392000000002</v>
      </c>
      <c r="Q44" s="86">
        <v>138.81661</v>
      </c>
      <c r="R44" s="87">
        <f t="shared" si="20"/>
        <v>0.91138492135190252</v>
      </c>
      <c r="S44" s="1"/>
      <c r="T44" s="1"/>
      <c r="U44" s="1"/>
      <c r="V44" s="1"/>
    </row>
    <row r="45" spans="1:22" s="7" customFormat="1" ht="15" customHeight="1" outlineLevel="1" x14ac:dyDescent="0.25">
      <c r="A45" s="8"/>
      <c r="B45" s="12"/>
      <c r="C45" s="84" t="s">
        <v>97</v>
      </c>
      <c r="D45" s="88">
        <f t="shared" si="21"/>
        <v>176.66586000000001</v>
      </c>
      <c r="E45" s="86">
        <f t="shared" si="21"/>
        <v>203.75640999999999</v>
      </c>
      <c r="F45" s="87">
        <f t="shared" si="17"/>
        <v>1.153343436020972</v>
      </c>
      <c r="G45" s="88">
        <v>0.81635000000000002</v>
      </c>
      <c r="H45" s="86">
        <v>2.6575000000000002</v>
      </c>
      <c r="I45" s="87" t="str">
        <f t="shared" si="2"/>
        <v>св.200</v>
      </c>
      <c r="J45" s="88"/>
      <c r="K45" s="86"/>
      <c r="L45" s="87" t="str">
        <f t="shared" si="18"/>
        <v xml:space="preserve"> </v>
      </c>
      <c r="M45" s="88">
        <v>44.021850000000001</v>
      </c>
      <c r="N45" s="86">
        <v>29.516549999999999</v>
      </c>
      <c r="O45" s="87">
        <f t="shared" si="19"/>
        <v>0.67049771874648612</v>
      </c>
      <c r="P45" s="88">
        <v>131.82766000000001</v>
      </c>
      <c r="Q45" s="86">
        <v>171.58235999999999</v>
      </c>
      <c r="R45" s="87">
        <f t="shared" si="20"/>
        <v>1.3015656956969424</v>
      </c>
      <c r="S45" s="1"/>
      <c r="T45" s="1"/>
      <c r="U45" s="1"/>
      <c r="V45" s="1"/>
    </row>
    <row r="46" spans="1:22" s="7" customFormat="1" ht="15" customHeight="1" outlineLevel="1" x14ac:dyDescent="0.25">
      <c r="A46" s="8"/>
      <c r="B46" s="12"/>
      <c r="C46" s="84" t="s">
        <v>181</v>
      </c>
      <c r="D46" s="88">
        <f>(G46+J46+M46+P46)</f>
        <v>292.65941000000004</v>
      </c>
      <c r="E46" s="86">
        <f>(H46+K46+N46+Q46)</f>
        <v>170.07225</v>
      </c>
      <c r="F46" s="87">
        <f t="shared" si="17"/>
        <v>0.58112688056058059</v>
      </c>
      <c r="G46" s="88">
        <v>1.6300000000000002E-2</v>
      </c>
      <c r="H46" s="86">
        <v>1.6300000000000002E-2</v>
      </c>
      <c r="I46" s="87">
        <f t="shared" si="2"/>
        <v>1</v>
      </c>
      <c r="J46" s="88"/>
      <c r="K46" s="86">
        <v>3.15E-2</v>
      </c>
      <c r="L46" s="87" t="str">
        <f t="shared" si="18"/>
        <v xml:space="preserve"> </v>
      </c>
      <c r="M46" s="88">
        <v>59.620330000000003</v>
      </c>
      <c r="N46" s="86">
        <v>24.92023</v>
      </c>
      <c r="O46" s="87">
        <f t="shared" si="19"/>
        <v>0.41798208765365774</v>
      </c>
      <c r="P46" s="88">
        <v>233.02278000000001</v>
      </c>
      <c r="Q46" s="86">
        <v>145.10422</v>
      </c>
      <c r="R46" s="87">
        <f t="shared" si="20"/>
        <v>0.62270401202835191</v>
      </c>
      <c r="S46" s="1"/>
      <c r="T46" s="1"/>
      <c r="U46" s="1"/>
      <c r="V46" s="1"/>
    </row>
    <row r="47" spans="1:22" ht="30.75" customHeight="1" x14ac:dyDescent="0.25">
      <c r="A47" s="9">
        <v>7</v>
      </c>
      <c r="B47" s="13"/>
      <c r="C47" s="81" t="s">
        <v>149</v>
      </c>
      <c r="D47" s="69">
        <f>SUM(D48:D54)</f>
        <v>3155.3308699999998</v>
      </c>
      <c r="E47" s="82">
        <f>SUM(E48:E54)</f>
        <v>1866.4792999999997</v>
      </c>
      <c r="F47" s="83">
        <f t="shared" si="17"/>
        <v>0.59153203796976128</v>
      </c>
      <c r="G47" s="69">
        <f>SUM(G48:G54)</f>
        <v>108.62773000000001</v>
      </c>
      <c r="H47" s="82">
        <f>SUM(H48:H54)</f>
        <v>174.13911000000002</v>
      </c>
      <c r="I47" s="83">
        <f t="shared" si="2"/>
        <v>1.6030815520125477</v>
      </c>
      <c r="J47" s="69">
        <f>SUM(J48:J54)</f>
        <v>1.9516100000000001</v>
      </c>
      <c r="K47" s="82">
        <f>SUM(K48:K54)</f>
        <v>2.5893800000000002</v>
      </c>
      <c r="L47" s="83">
        <f t="shared" si="18"/>
        <v>1.3267917258058732</v>
      </c>
      <c r="M47" s="69">
        <f>SUM(M48:M54)</f>
        <v>897.524</v>
      </c>
      <c r="N47" s="82">
        <f>SUM(N48:N54)</f>
        <v>498.68369000000001</v>
      </c>
      <c r="O47" s="83">
        <f t="shared" si="19"/>
        <v>0.55562156555145048</v>
      </c>
      <c r="P47" s="69">
        <f>SUM(P48:P54)</f>
        <v>2147.2275299999997</v>
      </c>
      <c r="Q47" s="82">
        <f>SUM(Q48:Q54)</f>
        <v>1191.0671199999999</v>
      </c>
      <c r="R47" s="83">
        <f t="shared" si="20"/>
        <v>0.55470000424221466</v>
      </c>
      <c r="S47" s="1"/>
      <c r="T47" s="1"/>
      <c r="U47" s="1"/>
      <c r="V47" s="1"/>
    </row>
    <row r="48" spans="1:22" s="7" customFormat="1" ht="15" customHeight="1" outlineLevel="1" x14ac:dyDescent="0.25">
      <c r="A48" s="8"/>
      <c r="B48" s="12"/>
      <c r="C48" s="84" t="s">
        <v>148</v>
      </c>
      <c r="D48" s="88">
        <f t="shared" ref="D48:E54" si="22">(G48+J48+M48+P48)</f>
        <v>1158.3258099999998</v>
      </c>
      <c r="E48" s="86">
        <f t="shared" si="22"/>
        <v>781.47681999999998</v>
      </c>
      <c r="F48" s="87">
        <f t="shared" si="17"/>
        <v>0.67466062937853388</v>
      </c>
      <c r="G48" s="88">
        <v>93.265710000000013</v>
      </c>
      <c r="H48" s="86">
        <v>149.27982</v>
      </c>
      <c r="I48" s="87">
        <f t="shared" ref="I48:I54" si="23">IF(G48=0," ",IF(H48/G48*100&gt;200,"св.200",H48/G48))</f>
        <v>1.6005863248132672</v>
      </c>
      <c r="J48" s="88"/>
      <c r="K48" s="86"/>
      <c r="L48" s="87" t="str">
        <f t="shared" si="18"/>
        <v xml:space="preserve"> </v>
      </c>
      <c r="M48" s="88">
        <v>485.96924999999999</v>
      </c>
      <c r="N48" s="86">
        <v>350.54002000000003</v>
      </c>
      <c r="O48" s="87">
        <f t="shared" si="19"/>
        <v>0.72132140047955717</v>
      </c>
      <c r="P48" s="88">
        <v>579.09084999999993</v>
      </c>
      <c r="Q48" s="86">
        <v>281.65697999999998</v>
      </c>
      <c r="R48" s="87">
        <f t="shared" si="20"/>
        <v>0.48637788008565497</v>
      </c>
      <c r="S48" s="1"/>
      <c r="T48" s="1"/>
      <c r="U48" s="1"/>
      <c r="V48" s="1"/>
    </row>
    <row r="49" spans="1:22" s="7" customFormat="1" ht="15" customHeight="1" outlineLevel="1" x14ac:dyDescent="0.25">
      <c r="A49" s="8"/>
      <c r="B49" s="12"/>
      <c r="C49" s="84" t="s">
        <v>96</v>
      </c>
      <c r="D49" s="88">
        <f t="shared" si="22"/>
        <v>338.34287</v>
      </c>
      <c r="E49" s="86">
        <f t="shared" si="22"/>
        <v>270.86347999999998</v>
      </c>
      <c r="F49" s="87">
        <f t="shared" si="17"/>
        <v>0.80055914877118584</v>
      </c>
      <c r="G49" s="88">
        <v>0.61873</v>
      </c>
      <c r="H49" s="86">
        <v>0.14635000000000001</v>
      </c>
      <c r="I49" s="87">
        <f>IF(G49=0," ",IF(H49/G49*100&gt;200,"св.200",H49/G49))</f>
        <v>0.23653289803306773</v>
      </c>
      <c r="J49" s="88"/>
      <c r="K49" s="86"/>
      <c r="L49" s="87" t="str">
        <f t="shared" si="18"/>
        <v xml:space="preserve"> </v>
      </c>
      <c r="M49" s="88">
        <v>33.860779999999998</v>
      </c>
      <c r="N49" s="86">
        <v>24.439169999999997</v>
      </c>
      <c r="O49" s="87">
        <f t="shared" si="19"/>
        <v>0.72175449000288827</v>
      </c>
      <c r="P49" s="88">
        <v>303.86336</v>
      </c>
      <c r="Q49" s="86">
        <v>246.27795999999998</v>
      </c>
      <c r="R49" s="87">
        <f t="shared" si="20"/>
        <v>0.8104891619706962</v>
      </c>
      <c r="S49" s="1"/>
      <c r="T49" s="1"/>
      <c r="U49" s="1"/>
      <c r="V49" s="1"/>
    </row>
    <row r="50" spans="1:22" s="7" customFormat="1" ht="15" customHeight="1" outlineLevel="1" x14ac:dyDescent="0.25">
      <c r="A50" s="8"/>
      <c r="B50" s="12"/>
      <c r="C50" s="84" t="s">
        <v>95</v>
      </c>
      <c r="D50" s="88">
        <f t="shared" si="22"/>
        <v>781.38448999999991</v>
      </c>
      <c r="E50" s="86">
        <f t="shared" si="22"/>
        <v>70.802959999999999</v>
      </c>
      <c r="F50" s="87">
        <f t="shared" si="17"/>
        <v>9.06121901651772E-2</v>
      </c>
      <c r="G50" s="88">
        <v>1.7157500000000001</v>
      </c>
      <c r="H50" s="86">
        <v>0.31335000000000002</v>
      </c>
      <c r="I50" s="87">
        <f t="shared" si="23"/>
        <v>0.18263150225848754</v>
      </c>
      <c r="J50" s="88">
        <v>0.44320999999999999</v>
      </c>
      <c r="K50" s="86">
        <v>1.07321</v>
      </c>
      <c r="L50" s="87" t="str">
        <f t="shared" si="18"/>
        <v>св.200</v>
      </c>
      <c r="M50" s="88">
        <v>191.37869000000001</v>
      </c>
      <c r="N50" s="86">
        <v>12.568100000000001</v>
      </c>
      <c r="O50" s="87">
        <f t="shared" si="19"/>
        <v>6.5671366023040495E-2</v>
      </c>
      <c r="P50" s="88">
        <v>587.84683999999993</v>
      </c>
      <c r="Q50" s="86">
        <v>56.848300000000002</v>
      </c>
      <c r="R50" s="87">
        <f t="shared" si="20"/>
        <v>9.6705971916086181E-2</v>
      </c>
      <c r="S50" s="1"/>
      <c r="T50" s="1"/>
      <c r="U50" s="1"/>
      <c r="V50" s="1"/>
    </row>
    <row r="51" spans="1:22" s="7" customFormat="1" ht="15" customHeight="1" outlineLevel="1" x14ac:dyDescent="0.25">
      <c r="A51" s="8"/>
      <c r="B51" s="12"/>
      <c r="C51" s="84" t="s">
        <v>94</v>
      </c>
      <c r="D51" s="88">
        <f t="shared" si="22"/>
        <v>98.611840000000001</v>
      </c>
      <c r="E51" s="86">
        <f t="shared" si="22"/>
        <v>63.143680000000003</v>
      </c>
      <c r="F51" s="87">
        <f t="shared" si="17"/>
        <v>0.64032554305852118</v>
      </c>
      <c r="G51" s="88">
        <v>4.0499999999999998E-3</v>
      </c>
      <c r="H51" s="86">
        <v>4.8790500000000003</v>
      </c>
      <c r="I51" s="87" t="str">
        <f t="shared" si="23"/>
        <v>св.200</v>
      </c>
      <c r="J51" s="88"/>
      <c r="K51" s="86"/>
      <c r="L51" s="87"/>
      <c r="M51" s="88">
        <v>23.092839999999999</v>
      </c>
      <c r="N51" s="86">
        <v>21.187799999999999</v>
      </c>
      <c r="O51" s="87">
        <f t="shared" si="19"/>
        <v>0.91750516610343291</v>
      </c>
      <c r="P51" s="88">
        <v>75.514949999999999</v>
      </c>
      <c r="Q51" s="86">
        <v>37.076830000000001</v>
      </c>
      <c r="R51" s="87">
        <f t="shared" si="20"/>
        <v>0.49098661920586589</v>
      </c>
      <c r="S51" s="1"/>
      <c r="T51" s="1"/>
      <c r="U51" s="1"/>
      <c r="V51" s="1"/>
    </row>
    <row r="52" spans="1:22" s="7" customFormat="1" ht="15" customHeight="1" outlineLevel="1" x14ac:dyDescent="0.25">
      <c r="A52" s="8"/>
      <c r="B52" s="12"/>
      <c r="C52" s="84" t="s">
        <v>93</v>
      </c>
      <c r="D52" s="88">
        <f t="shared" si="22"/>
        <v>192.26836</v>
      </c>
      <c r="E52" s="86">
        <f t="shared" si="22"/>
        <v>161.19851</v>
      </c>
      <c r="F52" s="87">
        <f t="shared" si="17"/>
        <v>0.83840372903789262</v>
      </c>
      <c r="G52" s="88">
        <v>12.45989</v>
      </c>
      <c r="H52" s="86">
        <v>12.42609</v>
      </c>
      <c r="I52" s="87">
        <f t="shared" si="23"/>
        <v>0.99728729547371608</v>
      </c>
      <c r="J52" s="88"/>
      <c r="K52" s="86"/>
      <c r="L52" s="87" t="str">
        <f t="shared" si="18"/>
        <v xml:space="preserve"> </v>
      </c>
      <c r="M52" s="88">
        <v>60.108609999999999</v>
      </c>
      <c r="N52" s="86">
        <v>33.810670000000002</v>
      </c>
      <c r="O52" s="87">
        <f t="shared" si="19"/>
        <v>0.56249296065904708</v>
      </c>
      <c r="P52" s="88">
        <v>119.69986</v>
      </c>
      <c r="Q52" s="86">
        <v>114.96174999999999</v>
      </c>
      <c r="R52" s="87">
        <f t="shared" si="20"/>
        <v>0.96041674568374591</v>
      </c>
      <c r="S52" s="1"/>
      <c r="T52" s="1"/>
      <c r="U52" s="1"/>
      <c r="V52" s="1"/>
    </row>
    <row r="53" spans="1:22" s="7" customFormat="1" ht="15" customHeight="1" outlineLevel="1" x14ac:dyDescent="0.25">
      <c r="A53" s="8"/>
      <c r="B53" s="12"/>
      <c r="C53" s="84" t="s">
        <v>92</v>
      </c>
      <c r="D53" s="88">
        <f t="shared" si="22"/>
        <v>492.58819999999997</v>
      </c>
      <c r="E53" s="86">
        <f t="shared" si="22"/>
        <v>420.75890999999996</v>
      </c>
      <c r="F53" s="87">
        <f t="shared" si="17"/>
        <v>0.85417984028038019</v>
      </c>
      <c r="G53" s="88">
        <v>0.4677</v>
      </c>
      <c r="H53" s="86">
        <v>0.42110000000000003</v>
      </c>
      <c r="I53" s="87">
        <f t="shared" si="23"/>
        <v>0.90036348086380169</v>
      </c>
      <c r="J53" s="88"/>
      <c r="K53" s="86">
        <v>7.77E-3</v>
      </c>
      <c r="L53" s="87" t="str">
        <f t="shared" si="18"/>
        <v xml:space="preserve"> </v>
      </c>
      <c r="M53" s="88">
        <v>92.117999999999995</v>
      </c>
      <c r="N53" s="86">
        <v>47.364559999999997</v>
      </c>
      <c r="O53" s="87">
        <f t="shared" si="19"/>
        <v>0.51417269154779743</v>
      </c>
      <c r="P53" s="88">
        <v>400.0025</v>
      </c>
      <c r="Q53" s="86">
        <v>372.96547999999996</v>
      </c>
      <c r="R53" s="87">
        <f t="shared" si="20"/>
        <v>0.93240787245079704</v>
      </c>
      <c r="S53" s="1"/>
      <c r="T53" s="1"/>
      <c r="U53" s="1"/>
      <c r="V53" s="1"/>
    </row>
    <row r="54" spans="1:22" s="7" customFormat="1" ht="15" customHeight="1" outlineLevel="1" x14ac:dyDescent="0.25">
      <c r="A54" s="8"/>
      <c r="B54" s="12"/>
      <c r="C54" s="84" t="s">
        <v>91</v>
      </c>
      <c r="D54" s="88">
        <f t="shared" si="22"/>
        <v>93.809300000000007</v>
      </c>
      <c r="E54" s="86">
        <f t="shared" si="22"/>
        <v>98.234939999999995</v>
      </c>
      <c r="F54" s="87">
        <f t="shared" si="17"/>
        <v>1.0471769856506763</v>
      </c>
      <c r="G54" s="88">
        <v>9.5899999999999999E-2</v>
      </c>
      <c r="H54" s="86">
        <v>6.6733500000000001</v>
      </c>
      <c r="I54" s="87" t="str">
        <f t="shared" si="23"/>
        <v>св.200</v>
      </c>
      <c r="J54" s="88">
        <v>1.5084000000000002</v>
      </c>
      <c r="K54" s="86">
        <v>1.5084000000000002</v>
      </c>
      <c r="L54" s="87">
        <f t="shared" si="18"/>
        <v>1</v>
      </c>
      <c r="M54" s="88">
        <v>10.99583</v>
      </c>
      <c r="N54" s="86">
        <v>8.7733700000000017</v>
      </c>
      <c r="O54" s="87">
        <f t="shared" si="19"/>
        <v>0.79788156055522885</v>
      </c>
      <c r="P54" s="88">
        <v>81.20917</v>
      </c>
      <c r="Q54" s="86">
        <v>81.279820000000001</v>
      </c>
      <c r="R54" s="87">
        <f t="shared" si="20"/>
        <v>1.0008699756443762</v>
      </c>
      <c r="S54" s="1"/>
      <c r="T54" s="1"/>
      <c r="U54" s="1"/>
      <c r="V54" s="1"/>
    </row>
    <row r="55" spans="1:22" ht="28.5" customHeight="1" x14ac:dyDescent="0.25">
      <c r="A55" s="9">
        <v>8</v>
      </c>
      <c r="B55" s="13"/>
      <c r="C55" s="81" t="s">
        <v>160</v>
      </c>
      <c r="D55" s="69">
        <f>SUM(D56:D61)</f>
        <v>4752.6704200000004</v>
      </c>
      <c r="E55" s="82">
        <f>SUM(E56:E61)</f>
        <v>3516.6660099999999</v>
      </c>
      <c r="F55" s="83">
        <f t="shared" si="17"/>
        <v>0.73993475230289574</v>
      </c>
      <c r="G55" s="69">
        <f>SUM(G56:G61)</f>
        <v>89.717670000000012</v>
      </c>
      <c r="H55" s="82">
        <f>SUM(H56:H61)</f>
        <v>78.637960000000021</v>
      </c>
      <c r="I55" s="83">
        <f t="shared" ref="I55:I77" si="24">IF(G55=0," ",IF(H55/G55*100&gt;200,"св.200",H55/G55))</f>
        <v>0.87650470637500966</v>
      </c>
      <c r="J55" s="69">
        <f>SUM(J56:J61)</f>
        <v>5.9039999999999999</v>
      </c>
      <c r="K55" s="82">
        <f>SUM(K56:K61)</f>
        <v>0</v>
      </c>
      <c r="L55" s="83">
        <f t="shared" si="18"/>
        <v>0</v>
      </c>
      <c r="M55" s="69">
        <f>SUM(M56:M61)</f>
        <v>1425.6850999999999</v>
      </c>
      <c r="N55" s="82">
        <f>SUM(N56:N61)</f>
        <v>772.17156999999997</v>
      </c>
      <c r="O55" s="83">
        <f t="shared" si="19"/>
        <v>0.5416143929679843</v>
      </c>
      <c r="P55" s="69">
        <f>SUM(P56:P61)</f>
        <v>3231.3636500000002</v>
      </c>
      <c r="Q55" s="82">
        <f>SUM(Q56:Q61)</f>
        <v>2665.8564799999999</v>
      </c>
      <c r="R55" s="83">
        <f t="shared" si="20"/>
        <v>0.82499426519203423</v>
      </c>
      <c r="S55" s="1"/>
      <c r="T55" s="1"/>
      <c r="U55" s="1"/>
      <c r="V55" s="1"/>
    </row>
    <row r="56" spans="1:22" s="7" customFormat="1" ht="15" customHeight="1" outlineLevel="1" x14ac:dyDescent="0.25">
      <c r="A56" s="8"/>
      <c r="B56" s="12"/>
      <c r="C56" s="84" t="s">
        <v>166</v>
      </c>
      <c r="D56" s="88">
        <f>(G56+J56+M56+P56)</f>
        <v>907.10712000000012</v>
      </c>
      <c r="E56" s="86">
        <f>(H56+K56+N56+Q56)</f>
        <v>520.32403999999997</v>
      </c>
      <c r="F56" s="87">
        <f t="shared" si="17"/>
        <v>0.57360815335679416</v>
      </c>
      <c r="G56" s="88">
        <v>70.212600000000009</v>
      </c>
      <c r="H56" s="86">
        <v>65.032650000000004</v>
      </c>
      <c r="I56" s="87">
        <f t="shared" si="24"/>
        <v>0.92622478016766219</v>
      </c>
      <c r="J56" s="88"/>
      <c r="K56" s="86"/>
      <c r="L56" s="87" t="str">
        <f>IF(K56=0," ",IF(K56/J56*100&gt;200,"св.200",K56/J56))</f>
        <v xml:space="preserve"> </v>
      </c>
      <c r="M56" s="88">
        <v>621.99450999999999</v>
      </c>
      <c r="N56" s="86">
        <v>314.76799</v>
      </c>
      <c r="O56" s="87">
        <f t="shared" si="19"/>
        <v>0.50606232842794707</v>
      </c>
      <c r="P56" s="88">
        <v>214.90001000000001</v>
      </c>
      <c r="Q56" s="86">
        <v>140.52339999999998</v>
      </c>
      <c r="R56" s="87">
        <f t="shared" si="20"/>
        <v>0.65390131903669979</v>
      </c>
      <c r="S56" s="1"/>
      <c r="T56" s="1"/>
      <c r="U56" s="1"/>
      <c r="V56" s="1"/>
    </row>
    <row r="57" spans="1:22" s="7" customFormat="1" ht="15" customHeight="1" outlineLevel="1" x14ac:dyDescent="0.25">
      <c r="A57" s="8"/>
      <c r="B57" s="12"/>
      <c r="C57" s="84" t="s">
        <v>90</v>
      </c>
      <c r="D57" s="88">
        <f t="shared" ref="D57:E61" si="25">(G57+J57+M57+P57)</f>
        <v>299.01416</v>
      </c>
      <c r="E57" s="86">
        <f t="shared" si="25"/>
        <v>219.41406000000001</v>
      </c>
      <c r="F57" s="87">
        <f t="shared" si="17"/>
        <v>0.73379153682889131</v>
      </c>
      <c r="G57" s="88">
        <v>1.0055499999999999</v>
      </c>
      <c r="H57" s="86">
        <v>0.65754999999999997</v>
      </c>
      <c r="I57" s="87">
        <f t="shared" si="24"/>
        <v>0.65392073989359056</v>
      </c>
      <c r="J57" s="88"/>
      <c r="K57" s="86"/>
      <c r="L57" s="87" t="str">
        <f t="shared" si="18"/>
        <v xml:space="preserve"> </v>
      </c>
      <c r="M57" s="88">
        <v>67.211190000000002</v>
      </c>
      <c r="N57" s="86">
        <v>50.492010000000001</v>
      </c>
      <c r="O57" s="87">
        <f t="shared" si="19"/>
        <v>0.75124410087070326</v>
      </c>
      <c r="P57" s="88">
        <v>230.79742000000002</v>
      </c>
      <c r="Q57" s="86">
        <v>168.2645</v>
      </c>
      <c r="R57" s="87">
        <f t="shared" si="20"/>
        <v>0.72905710991050066</v>
      </c>
      <c r="S57" s="1"/>
      <c r="T57" s="1"/>
      <c r="U57" s="1"/>
      <c r="V57" s="1"/>
    </row>
    <row r="58" spans="1:22" s="7" customFormat="1" ht="15" customHeight="1" outlineLevel="1" x14ac:dyDescent="0.25">
      <c r="A58" s="8"/>
      <c r="B58" s="12"/>
      <c r="C58" s="84" t="s">
        <v>89</v>
      </c>
      <c r="D58" s="88">
        <f t="shared" si="25"/>
        <v>547.26494000000002</v>
      </c>
      <c r="E58" s="86">
        <f t="shared" si="25"/>
        <v>395.61601999999993</v>
      </c>
      <c r="F58" s="87">
        <f t="shared" si="17"/>
        <v>0.72289670155007535</v>
      </c>
      <c r="G58" s="88">
        <v>0.83540000000000003</v>
      </c>
      <c r="H58" s="86">
        <v>3.11965</v>
      </c>
      <c r="I58" s="87" t="str">
        <f t="shared" si="24"/>
        <v>св.200</v>
      </c>
      <c r="J58" s="88"/>
      <c r="K58" s="86"/>
      <c r="L58" s="87" t="str">
        <f t="shared" si="18"/>
        <v xml:space="preserve"> </v>
      </c>
      <c r="M58" s="88">
        <v>92.244969999999995</v>
      </c>
      <c r="N58" s="86">
        <v>43.00338</v>
      </c>
      <c r="O58" s="87">
        <f t="shared" si="19"/>
        <v>0.46618671999134481</v>
      </c>
      <c r="P58" s="88">
        <v>454.18457000000001</v>
      </c>
      <c r="Q58" s="86">
        <v>349.49298999999996</v>
      </c>
      <c r="R58" s="87">
        <f t="shared" si="20"/>
        <v>0.76949551588685616</v>
      </c>
      <c r="S58" s="1"/>
      <c r="T58" s="1"/>
      <c r="U58" s="1"/>
      <c r="V58" s="1"/>
    </row>
    <row r="59" spans="1:22" s="7" customFormat="1" ht="15" customHeight="1" outlineLevel="1" x14ac:dyDescent="0.25">
      <c r="A59" s="8"/>
      <c r="B59" s="12"/>
      <c r="C59" s="84" t="s">
        <v>88</v>
      </c>
      <c r="D59" s="88">
        <f t="shared" si="25"/>
        <v>210.03555999999998</v>
      </c>
      <c r="E59" s="86">
        <f t="shared" si="25"/>
        <v>134.45525000000001</v>
      </c>
      <c r="F59" s="87">
        <f t="shared" si="17"/>
        <v>0.6401546957096218</v>
      </c>
      <c r="G59" s="88">
        <v>8.4250000000000005E-2</v>
      </c>
      <c r="H59" s="86">
        <v>6.2649999999999997E-2</v>
      </c>
      <c r="I59" s="87">
        <f t="shared" si="24"/>
        <v>0.7436201780415429</v>
      </c>
      <c r="J59" s="88"/>
      <c r="K59" s="86"/>
      <c r="L59" s="87" t="str">
        <f t="shared" si="18"/>
        <v xml:space="preserve"> </v>
      </c>
      <c r="M59" s="88">
        <v>147.27582999999998</v>
      </c>
      <c r="N59" s="86">
        <v>85.338899999999995</v>
      </c>
      <c r="O59" s="87">
        <f t="shared" si="19"/>
        <v>0.5794494588826965</v>
      </c>
      <c r="P59" s="88">
        <v>62.67548</v>
      </c>
      <c r="Q59" s="86">
        <v>49.053699999999999</v>
      </c>
      <c r="R59" s="87">
        <f t="shared" si="20"/>
        <v>0.78266173629623581</v>
      </c>
      <c r="S59" s="1"/>
      <c r="T59" s="1"/>
      <c r="U59" s="1"/>
      <c r="V59" s="1"/>
    </row>
    <row r="60" spans="1:22" s="7" customFormat="1" ht="15" customHeight="1" outlineLevel="1" x14ac:dyDescent="0.25">
      <c r="A60" s="8"/>
      <c r="B60" s="12"/>
      <c r="C60" s="84" t="s">
        <v>87</v>
      </c>
      <c r="D60" s="88">
        <f t="shared" si="25"/>
        <v>2255.4260300000001</v>
      </c>
      <c r="E60" s="86">
        <f t="shared" si="25"/>
        <v>1934.8016899999998</v>
      </c>
      <c r="F60" s="87">
        <f t="shared" si="17"/>
        <v>0.85784311445585282</v>
      </c>
      <c r="G60" s="88">
        <v>10.832040000000001</v>
      </c>
      <c r="H60" s="86">
        <v>9.0725699999999989</v>
      </c>
      <c r="I60" s="87">
        <f t="shared" si="24"/>
        <v>0.83756799273267069</v>
      </c>
      <c r="J60" s="88">
        <v>5.9039999999999999</v>
      </c>
      <c r="K60" s="86"/>
      <c r="L60" s="87">
        <f t="shared" si="18"/>
        <v>0</v>
      </c>
      <c r="M60" s="88">
        <v>212.36702</v>
      </c>
      <c r="N60" s="86">
        <v>123.8892</v>
      </c>
      <c r="O60" s="87">
        <f t="shared" si="19"/>
        <v>0.58337306800274358</v>
      </c>
      <c r="P60" s="88">
        <v>2026.3229699999999</v>
      </c>
      <c r="Q60" s="86">
        <v>1801.8399199999999</v>
      </c>
      <c r="R60" s="87">
        <f t="shared" si="20"/>
        <v>0.88921654971912001</v>
      </c>
      <c r="S60" s="1"/>
      <c r="T60" s="1"/>
      <c r="U60" s="1"/>
      <c r="V60" s="1"/>
    </row>
    <row r="61" spans="1:22" s="7" customFormat="1" ht="15" customHeight="1" outlineLevel="1" x14ac:dyDescent="0.25">
      <c r="A61" s="8"/>
      <c r="B61" s="12"/>
      <c r="C61" s="84" t="s">
        <v>86</v>
      </c>
      <c r="D61" s="88">
        <f t="shared" si="25"/>
        <v>533.82261000000005</v>
      </c>
      <c r="E61" s="86">
        <f t="shared" si="25"/>
        <v>312.05495000000002</v>
      </c>
      <c r="F61" s="87">
        <f t="shared" si="17"/>
        <v>0.5845667533640061</v>
      </c>
      <c r="G61" s="88">
        <v>6.7478299999999996</v>
      </c>
      <c r="H61" s="86">
        <v>0.69289000000000001</v>
      </c>
      <c r="I61" s="87">
        <f t="shared" si="24"/>
        <v>0.10268338117587432</v>
      </c>
      <c r="J61" s="88"/>
      <c r="K61" s="86"/>
      <c r="L61" s="87" t="str">
        <f t="shared" si="18"/>
        <v xml:space="preserve"> </v>
      </c>
      <c r="M61" s="88">
        <v>284.59158000000002</v>
      </c>
      <c r="N61" s="86">
        <v>154.68009000000001</v>
      </c>
      <c r="O61" s="87">
        <f t="shared" si="19"/>
        <v>0.54351604499331985</v>
      </c>
      <c r="P61" s="88">
        <v>242.48320000000001</v>
      </c>
      <c r="Q61" s="86">
        <v>156.68197000000001</v>
      </c>
      <c r="R61" s="87">
        <f t="shared" si="20"/>
        <v>0.64615598111539274</v>
      </c>
      <c r="S61" s="1"/>
      <c r="T61" s="1"/>
      <c r="U61" s="1"/>
      <c r="V61" s="1"/>
    </row>
    <row r="62" spans="1:22" ht="30" customHeight="1" x14ac:dyDescent="0.25">
      <c r="A62" s="9">
        <v>9</v>
      </c>
      <c r="B62" s="13"/>
      <c r="C62" s="81" t="s">
        <v>147</v>
      </c>
      <c r="D62" s="69">
        <f>SUM(D63:D64,D65:D66,D67)</f>
        <v>6197.4653399999997</v>
      </c>
      <c r="E62" s="82">
        <f>SUM(E63:E64,E65:E66,E67)</f>
        <v>4491.5767699999997</v>
      </c>
      <c r="F62" s="83">
        <f t="shared" si="17"/>
        <v>0.72474415322829377</v>
      </c>
      <c r="G62" s="69">
        <f>SUM(G63:G64,G65:G66,G67)</f>
        <v>261.60095000000001</v>
      </c>
      <c r="H62" s="82">
        <f>SUM(H63:H64,H65:H66,H67)</f>
        <v>487.01444000000004</v>
      </c>
      <c r="I62" s="83">
        <f t="shared" si="24"/>
        <v>1.8616692332348181</v>
      </c>
      <c r="J62" s="69">
        <f>SUM(J63:J64,J65:J66,J67)</f>
        <v>1.1000000000000001</v>
      </c>
      <c r="K62" s="82">
        <f>SUM(K63:K64,K65:K66,K67)</f>
        <v>0.64800000000000002</v>
      </c>
      <c r="L62" s="83">
        <f t="shared" si="18"/>
        <v>0.58909090909090911</v>
      </c>
      <c r="M62" s="69">
        <f>SUM(M63:M64,M65:M66,M67)</f>
        <v>2193.3146999999999</v>
      </c>
      <c r="N62" s="82">
        <f>SUM(N63:N64,N65:N66,N67)</f>
        <v>1246.22813</v>
      </c>
      <c r="O62" s="83">
        <f t="shared" si="19"/>
        <v>0.56819394407925139</v>
      </c>
      <c r="P62" s="69">
        <f>SUM(P63:P64,P65:P66,P67)</f>
        <v>3741.4496899999999</v>
      </c>
      <c r="Q62" s="82">
        <f>SUM(Q63:Q64,Q65:Q66,Q67)</f>
        <v>2757.6862000000001</v>
      </c>
      <c r="R62" s="83">
        <f t="shared" si="20"/>
        <v>0.73706355249694677</v>
      </c>
      <c r="S62" s="1"/>
      <c r="T62" s="1"/>
      <c r="U62" s="1"/>
      <c r="V62" s="1"/>
    </row>
    <row r="63" spans="1:22" s="7" customFormat="1" ht="15" customHeight="1" outlineLevel="1" x14ac:dyDescent="0.25">
      <c r="A63" s="8"/>
      <c r="B63" s="12"/>
      <c r="C63" s="84" t="s">
        <v>161</v>
      </c>
      <c r="D63" s="88">
        <f t="shared" ref="D63:E94" si="26">(G63+J63+M63+P63)</f>
        <v>1379.9487899999999</v>
      </c>
      <c r="E63" s="86">
        <f t="shared" si="26"/>
        <v>1063.3737799999999</v>
      </c>
      <c r="F63" s="87">
        <f t="shared" ref="F63:F64" si="27">IF(E63=0," ",IF(E63/D63*100&gt;200,"св.200",E63/D63))</f>
        <v>0.7705893057089459</v>
      </c>
      <c r="G63" s="88">
        <v>159.33095</v>
      </c>
      <c r="H63" s="86">
        <v>293.72496999999998</v>
      </c>
      <c r="I63" s="87">
        <f t="shared" si="24"/>
        <v>1.8434897300242041</v>
      </c>
      <c r="J63" s="88">
        <v>1.1000000000000001</v>
      </c>
      <c r="K63" s="86">
        <v>0.64800000000000002</v>
      </c>
      <c r="L63" s="87">
        <f t="shared" si="18"/>
        <v>0.58909090909090911</v>
      </c>
      <c r="M63" s="88">
        <v>736.07276000000002</v>
      </c>
      <c r="N63" s="86">
        <v>413.78800999999999</v>
      </c>
      <c r="O63" s="87">
        <f t="shared" si="19"/>
        <v>0.5621563960606285</v>
      </c>
      <c r="P63" s="88">
        <v>483.44508000000002</v>
      </c>
      <c r="Q63" s="86">
        <v>355.21280000000002</v>
      </c>
      <c r="R63" s="87">
        <f t="shared" ref="R63:R64" si="28">IF(Q63=0," ",IF(Q63/P63*100&gt;200,"св.200",Q63/P63))</f>
        <v>0.73475315955227016</v>
      </c>
      <c r="S63" s="1"/>
      <c r="T63" s="1"/>
      <c r="U63" s="1"/>
      <c r="V63" s="1"/>
    </row>
    <row r="64" spans="1:22" s="23" customFormat="1" ht="15" customHeight="1" outlineLevel="1" x14ac:dyDescent="0.25">
      <c r="A64" s="21"/>
      <c r="B64" s="22"/>
      <c r="C64" s="84" t="s">
        <v>85</v>
      </c>
      <c r="D64" s="88">
        <f>(G64+J64+M64+P64)</f>
        <v>2704.5266699999997</v>
      </c>
      <c r="E64" s="86">
        <f>(H64+K64+N64+Q64)</f>
        <v>1907.6947500000001</v>
      </c>
      <c r="F64" s="87">
        <f t="shared" si="27"/>
        <v>0.7053710252374773</v>
      </c>
      <c r="G64" s="88">
        <v>90.830919999999992</v>
      </c>
      <c r="H64" s="86">
        <v>70.045649999999995</v>
      </c>
      <c r="I64" s="87">
        <f t="shared" si="24"/>
        <v>0.77116525958341064</v>
      </c>
      <c r="J64" s="88"/>
      <c r="K64" s="86"/>
      <c r="L64" s="87" t="str">
        <f t="shared" si="18"/>
        <v xml:space="preserve"> </v>
      </c>
      <c r="M64" s="88">
        <v>593.90011000000004</v>
      </c>
      <c r="N64" s="86">
        <v>385.21095000000003</v>
      </c>
      <c r="O64" s="87">
        <f t="shared" si="19"/>
        <v>0.64861235671433026</v>
      </c>
      <c r="P64" s="88">
        <v>2019.7956399999998</v>
      </c>
      <c r="Q64" s="86">
        <v>1452.43815</v>
      </c>
      <c r="R64" s="87">
        <f t="shared" si="28"/>
        <v>0.7191015374208849</v>
      </c>
      <c r="S64" s="2"/>
      <c r="T64" s="2"/>
      <c r="U64" s="2"/>
      <c r="V64" s="2"/>
    </row>
    <row r="65" spans="1:22" s="7" customFormat="1" ht="15" customHeight="1" outlineLevel="1" x14ac:dyDescent="0.25">
      <c r="A65" s="8"/>
      <c r="B65" s="12"/>
      <c r="C65" s="84" t="s">
        <v>84</v>
      </c>
      <c r="D65" s="88">
        <f t="shared" si="26"/>
        <v>937.90614000000005</v>
      </c>
      <c r="E65" s="86">
        <f t="shared" si="26"/>
        <v>576.77088000000003</v>
      </c>
      <c r="F65" s="87">
        <f t="shared" ref="F65:F67" si="29">IF(E65=0," ",IF(E65/D65*100&gt;200,"св.200",E65/D65))</f>
        <v>0.61495586328073293</v>
      </c>
      <c r="G65" s="88">
        <v>9.0035900000000009</v>
      </c>
      <c r="H65" s="86">
        <v>3.3100399999999999</v>
      </c>
      <c r="I65" s="87">
        <f t="shared" si="24"/>
        <v>0.3676355764756058</v>
      </c>
      <c r="J65" s="88"/>
      <c r="K65" s="86"/>
      <c r="L65" s="87" t="str">
        <f t="shared" si="18"/>
        <v xml:space="preserve"> </v>
      </c>
      <c r="M65" s="88">
        <v>457.08683000000002</v>
      </c>
      <c r="N65" s="86">
        <v>194.99548999999999</v>
      </c>
      <c r="O65" s="87">
        <f t="shared" si="19"/>
        <v>0.4266049188072209</v>
      </c>
      <c r="P65" s="88">
        <v>471.81572</v>
      </c>
      <c r="Q65" s="86">
        <v>378.46535</v>
      </c>
      <c r="R65" s="87">
        <f t="shared" ref="R65:R67" si="30">IF(Q65=0," ",IF(Q65/P65*100&gt;200,"св.200",Q65/P65))</f>
        <v>0.80214654568949084</v>
      </c>
      <c r="S65" s="1"/>
      <c r="T65" s="1"/>
      <c r="U65" s="1"/>
      <c r="V65" s="1"/>
    </row>
    <row r="66" spans="1:22" s="23" customFormat="1" ht="15" customHeight="1" outlineLevel="1" x14ac:dyDescent="0.25">
      <c r="A66" s="21"/>
      <c r="B66" s="22"/>
      <c r="C66" s="84" t="s">
        <v>152</v>
      </c>
      <c r="D66" s="88">
        <f t="shared" si="26"/>
        <v>477.77448000000004</v>
      </c>
      <c r="E66" s="86">
        <f t="shared" si="26"/>
        <v>276.46478999999999</v>
      </c>
      <c r="F66" s="87">
        <f t="shared" si="29"/>
        <v>0.578651228922901</v>
      </c>
      <c r="G66" s="88">
        <v>0.38529000000000002</v>
      </c>
      <c r="H66" s="86">
        <v>22.832939999999997</v>
      </c>
      <c r="I66" s="87" t="str">
        <f t="shared" si="24"/>
        <v>св.200</v>
      </c>
      <c r="J66" s="88"/>
      <c r="K66" s="86"/>
      <c r="L66" s="87" t="str">
        <f>IF(J66=0," ",IF(K66/J66*100&gt;200,"св.200",K66/J66))</f>
        <v xml:space="preserve"> </v>
      </c>
      <c r="M66" s="88">
        <v>172.17305999999999</v>
      </c>
      <c r="N66" s="86">
        <v>46.797980000000003</v>
      </c>
      <c r="O66" s="87">
        <f t="shared" si="19"/>
        <v>0.27180779617903061</v>
      </c>
      <c r="P66" s="88">
        <v>305.21613000000002</v>
      </c>
      <c r="Q66" s="86">
        <v>206.83386999999999</v>
      </c>
      <c r="R66" s="87">
        <f t="shared" si="30"/>
        <v>0.6776636280657905</v>
      </c>
      <c r="S66" s="2"/>
      <c r="T66" s="2"/>
      <c r="U66" s="2"/>
      <c r="V66" s="2"/>
    </row>
    <row r="67" spans="1:22" s="23" customFormat="1" ht="15" customHeight="1" outlineLevel="1" x14ac:dyDescent="0.25">
      <c r="A67" s="21"/>
      <c r="B67" s="22"/>
      <c r="C67" s="84" t="s">
        <v>153</v>
      </c>
      <c r="D67" s="88">
        <f t="shared" si="26"/>
        <v>697.30925999999999</v>
      </c>
      <c r="E67" s="86">
        <f t="shared" si="26"/>
        <v>667.27257000000009</v>
      </c>
      <c r="F67" s="87">
        <f t="shared" si="29"/>
        <v>0.9569248657331757</v>
      </c>
      <c r="G67" s="88">
        <v>2.0501999999999998</v>
      </c>
      <c r="H67" s="86">
        <v>97.100839999999991</v>
      </c>
      <c r="I67" s="87" t="str">
        <f t="shared" si="24"/>
        <v>св.200</v>
      </c>
      <c r="J67" s="88"/>
      <c r="K67" s="86"/>
      <c r="L67" s="87" t="str">
        <f t="shared" ref="L67" si="31">IF(K67=0," ",IF(K67/J67*100&gt;200,"св.200",K67/J67))</f>
        <v xml:space="preserve"> </v>
      </c>
      <c r="M67" s="88">
        <v>234.08194</v>
      </c>
      <c r="N67" s="86">
        <v>205.43570000000003</v>
      </c>
      <c r="O67" s="87">
        <f t="shared" si="19"/>
        <v>0.87762302380098189</v>
      </c>
      <c r="P67" s="88">
        <v>461.17712</v>
      </c>
      <c r="Q67" s="86">
        <v>364.73603000000003</v>
      </c>
      <c r="R67" s="87">
        <f t="shared" si="30"/>
        <v>0.79088058401509609</v>
      </c>
      <c r="S67" s="2"/>
      <c r="T67" s="2"/>
      <c r="U67" s="2"/>
      <c r="V67" s="2"/>
    </row>
    <row r="68" spans="1:22" ht="33" customHeight="1" x14ac:dyDescent="0.25">
      <c r="A68" s="9">
        <v>10</v>
      </c>
      <c r="B68" s="13"/>
      <c r="C68" s="81" t="s">
        <v>83</v>
      </c>
      <c r="D68" s="69">
        <f>SUM(D69:D73)</f>
        <v>946.74443999999994</v>
      </c>
      <c r="E68" s="82">
        <f>SUM(E69:E73)</f>
        <v>579.66249999999991</v>
      </c>
      <c r="F68" s="83">
        <f t="shared" ref="F68:F93" si="32">IF(D68=0," ",IF(E68/D68*100&gt;200,"св.200",E68/D68))</f>
        <v>0.61226924131711824</v>
      </c>
      <c r="G68" s="69">
        <f>SUM(G69:G73)</f>
        <v>3.0036400000000003</v>
      </c>
      <c r="H68" s="82">
        <f>SUM(H69:H73)</f>
        <v>3.2932400000000004</v>
      </c>
      <c r="I68" s="83">
        <f t="shared" si="24"/>
        <v>1.0964163481642275</v>
      </c>
      <c r="J68" s="69">
        <f>SUM(J69:J73)</f>
        <v>2.9999999999999997E-4</v>
      </c>
      <c r="K68" s="82">
        <f>SUM(K69:K73)</f>
        <v>0</v>
      </c>
      <c r="L68" s="83">
        <f t="shared" ref="L68:L93" si="33">IF(J68=0," ",IF(K68/J68*100&gt;200,"св.200",K68/J68))</f>
        <v>0</v>
      </c>
      <c r="M68" s="69">
        <f>SUM(M69:M73)</f>
        <v>241.73126000000002</v>
      </c>
      <c r="N68" s="82">
        <f>SUM(N69:N73)</f>
        <v>68.127739999999989</v>
      </c>
      <c r="O68" s="83">
        <f t="shared" ref="O68:O93" si="34">IF(M68=0," ",IF(N68/M68*100&gt;200,"св.200",N68/M68))</f>
        <v>0.28183256067088708</v>
      </c>
      <c r="P68" s="69">
        <f>SUM(P69:P73)</f>
        <v>702.00923999999998</v>
      </c>
      <c r="Q68" s="82">
        <f>SUM(Q69:Q73)</f>
        <v>508.24151999999998</v>
      </c>
      <c r="R68" s="83">
        <f t="shared" ref="R68:R93" si="35">IF(P68=0," ",IF(Q68/P68*100&gt;200,"св.200",Q68/P68))</f>
        <v>0.72398123990504737</v>
      </c>
      <c r="S68" s="1"/>
      <c r="T68" s="1"/>
      <c r="U68" s="1"/>
      <c r="V68" s="1"/>
    </row>
    <row r="69" spans="1:22" s="7" customFormat="1" ht="15" customHeight="1" outlineLevel="1" x14ac:dyDescent="0.25">
      <c r="A69" s="8"/>
      <c r="B69" s="12"/>
      <c r="C69" s="84" t="s">
        <v>82</v>
      </c>
      <c r="D69" s="88">
        <f t="shared" si="26"/>
        <v>309.99948999999998</v>
      </c>
      <c r="E69" s="86">
        <f t="shared" si="26"/>
        <v>88.441230000000004</v>
      </c>
      <c r="F69" s="87">
        <f t="shared" si="32"/>
        <v>0.28529475967847562</v>
      </c>
      <c r="G69" s="88">
        <v>1.6690499999999999</v>
      </c>
      <c r="H69" s="86">
        <v>2.3728500000000001</v>
      </c>
      <c r="I69" s="87">
        <f t="shared" si="24"/>
        <v>1.4216770018873013</v>
      </c>
      <c r="J69" s="88"/>
      <c r="K69" s="86"/>
      <c r="L69" s="87" t="str">
        <f t="shared" si="33"/>
        <v xml:space="preserve"> </v>
      </c>
      <c r="M69" s="88">
        <v>165.73733999999999</v>
      </c>
      <c r="N69" s="86">
        <v>28.511089999999999</v>
      </c>
      <c r="O69" s="87">
        <f t="shared" si="34"/>
        <v>0.17202574869368606</v>
      </c>
      <c r="P69" s="88">
        <v>142.59309999999999</v>
      </c>
      <c r="Q69" s="86">
        <v>57.557290000000002</v>
      </c>
      <c r="R69" s="87">
        <f t="shared" si="35"/>
        <v>0.40364709091814405</v>
      </c>
      <c r="S69" s="1"/>
      <c r="T69" s="1"/>
      <c r="U69" s="1"/>
      <c r="V69" s="1"/>
    </row>
    <row r="70" spans="1:22" s="7" customFormat="1" ht="15" customHeight="1" outlineLevel="1" x14ac:dyDescent="0.25">
      <c r="A70" s="8"/>
      <c r="B70" s="12"/>
      <c r="C70" s="84" t="s">
        <v>81</v>
      </c>
      <c r="D70" s="88">
        <f t="shared" si="26"/>
        <v>45.901760000000003</v>
      </c>
      <c r="E70" s="86">
        <f t="shared" si="26"/>
        <v>29.281299999999998</v>
      </c>
      <c r="F70" s="87">
        <f t="shared" si="32"/>
        <v>0.637912358916085</v>
      </c>
      <c r="G70" s="88">
        <v>1E-4</v>
      </c>
      <c r="H70" s="86">
        <v>1E-4</v>
      </c>
      <c r="I70" s="87">
        <f t="shared" si="24"/>
        <v>1</v>
      </c>
      <c r="J70" s="88"/>
      <c r="K70" s="86"/>
      <c r="L70" s="87" t="str">
        <f t="shared" si="33"/>
        <v xml:space="preserve"> </v>
      </c>
      <c r="M70" s="88">
        <v>11.710150000000001</v>
      </c>
      <c r="N70" s="86">
        <v>6.6675300000000002</v>
      </c>
      <c r="O70" s="87">
        <f t="shared" si="34"/>
        <v>0.56938040930304057</v>
      </c>
      <c r="P70" s="88">
        <v>34.191510000000001</v>
      </c>
      <c r="Q70" s="86">
        <v>22.613669999999999</v>
      </c>
      <c r="R70" s="87">
        <f t="shared" si="35"/>
        <v>0.66138260638386537</v>
      </c>
      <c r="S70" s="1"/>
      <c r="T70" s="1"/>
      <c r="U70" s="1"/>
      <c r="V70" s="1"/>
    </row>
    <row r="71" spans="1:22" s="7" customFormat="1" ht="15" customHeight="1" outlineLevel="1" x14ac:dyDescent="0.25">
      <c r="A71" s="8"/>
      <c r="B71" s="12"/>
      <c r="C71" s="84" t="s">
        <v>80</v>
      </c>
      <c r="D71" s="88">
        <f t="shared" si="26"/>
        <v>130.18567999999999</v>
      </c>
      <c r="E71" s="86">
        <f t="shared" si="26"/>
        <v>83.536829999999995</v>
      </c>
      <c r="F71" s="87">
        <f t="shared" si="32"/>
        <v>0.64167449138799293</v>
      </c>
      <c r="G71" s="88">
        <v>0.8654400000000001</v>
      </c>
      <c r="H71" s="86">
        <v>0.34144000000000002</v>
      </c>
      <c r="I71" s="87">
        <f t="shared" si="24"/>
        <v>0.39452763911998517</v>
      </c>
      <c r="J71" s="88"/>
      <c r="K71" s="86"/>
      <c r="L71" s="87" t="str">
        <f t="shared" si="33"/>
        <v xml:space="preserve"> </v>
      </c>
      <c r="M71" s="88">
        <v>22.65924</v>
      </c>
      <c r="N71" s="86">
        <v>6.0581700000000005</v>
      </c>
      <c r="O71" s="87">
        <f t="shared" si="34"/>
        <v>0.26735980553628458</v>
      </c>
      <c r="P71" s="88">
        <v>106.661</v>
      </c>
      <c r="Q71" s="86">
        <v>77.137219999999999</v>
      </c>
      <c r="R71" s="87">
        <f t="shared" si="35"/>
        <v>0.72319985749242932</v>
      </c>
      <c r="S71" s="1"/>
      <c r="T71" s="1"/>
      <c r="U71" s="1"/>
      <c r="V71" s="1"/>
    </row>
    <row r="72" spans="1:22" s="7" customFormat="1" ht="15" customHeight="1" outlineLevel="1" x14ac:dyDescent="0.25">
      <c r="A72" s="8"/>
      <c r="B72" s="12"/>
      <c r="C72" s="84" t="s">
        <v>79</v>
      </c>
      <c r="D72" s="88">
        <f t="shared" si="26"/>
        <v>76.93540999999999</v>
      </c>
      <c r="E72" s="86">
        <f t="shared" si="26"/>
        <v>49.120930000000001</v>
      </c>
      <c r="F72" s="87">
        <f t="shared" si="32"/>
        <v>0.63846972414912728</v>
      </c>
      <c r="G72" s="136">
        <v>2.095E-2</v>
      </c>
      <c r="H72" s="138">
        <v>0.18084999999999998</v>
      </c>
      <c r="I72" s="87" t="str">
        <f t="shared" si="24"/>
        <v>св.200</v>
      </c>
      <c r="J72" s="88"/>
      <c r="K72" s="86"/>
      <c r="L72" s="87" t="str">
        <f t="shared" si="33"/>
        <v xml:space="preserve"> </v>
      </c>
      <c r="M72" s="88">
        <v>8.8265799999999999</v>
      </c>
      <c r="N72" s="86">
        <v>3.9960500000000003</v>
      </c>
      <c r="O72" s="87">
        <f t="shared" si="34"/>
        <v>0.45272914311092183</v>
      </c>
      <c r="P72" s="88">
        <v>68.087879999999998</v>
      </c>
      <c r="Q72" s="86">
        <v>44.944029999999998</v>
      </c>
      <c r="R72" s="87">
        <f t="shared" si="35"/>
        <v>0.66008855026768343</v>
      </c>
      <c r="S72" s="1"/>
      <c r="T72" s="1"/>
      <c r="U72" s="1"/>
      <c r="V72" s="1"/>
    </row>
    <row r="73" spans="1:22" s="7" customFormat="1" ht="15" customHeight="1" outlineLevel="1" x14ac:dyDescent="0.25">
      <c r="A73" s="8"/>
      <c r="B73" s="12"/>
      <c r="C73" s="84" t="s">
        <v>78</v>
      </c>
      <c r="D73" s="88">
        <f t="shared" si="26"/>
        <v>383.72210000000001</v>
      </c>
      <c r="E73" s="86">
        <f t="shared" si="26"/>
        <v>329.28220999999996</v>
      </c>
      <c r="F73" s="87">
        <f t="shared" si="32"/>
        <v>0.85812677977108942</v>
      </c>
      <c r="G73" s="88">
        <v>0.4481</v>
      </c>
      <c r="H73" s="86">
        <v>0.39800000000000002</v>
      </c>
      <c r="I73" s="87">
        <f t="shared" si="24"/>
        <v>0.88819459941977241</v>
      </c>
      <c r="J73" s="137">
        <v>2.9999999999999997E-4</v>
      </c>
      <c r="K73" s="86"/>
      <c r="L73" s="87">
        <f t="shared" si="33"/>
        <v>0</v>
      </c>
      <c r="M73" s="88">
        <v>32.79795</v>
      </c>
      <c r="N73" s="86">
        <v>22.8949</v>
      </c>
      <c r="O73" s="87">
        <f t="shared" si="34"/>
        <v>0.69805887258197541</v>
      </c>
      <c r="P73" s="88">
        <v>350.47575000000001</v>
      </c>
      <c r="Q73" s="86">
        <v>305.98930999999999</v>
      </c>
      <c r="R73" s="87">
        <f t="shared" si="35"/>
        <v>0.87306842199495971</v>
      </c>
      <c r="S73" s="1"/>
      <c r="T73" s="1"/>
      <c r="U73" s="1"/>
      <c r="V73" s="1"/>
    </row>
    <row r="74" spans="1:22" ht="31.5" customHeight="1" x14ac:dyDescent="0.25">
      <c r="A74" s="9">
        <v>11</v>
      </c>
      <c r="B74" s="9"/>
      <c r="C74" s="81" t="s">
        <v>77</v>
      </c>
      <c r="D74" s="69">
        <f>SUM(D75:D77,D78)</f>
        <v>1798.4022199999999</v>
      </c>
      <c r="E74" s="82">
        <f>SUM(E75:E77,E78)</f>
        <v>1799.6170499999996</v>
      </c>
      <c r="F74" s="83">
        <f t="shared" si="32"/>
        <v>1.0006755051714737</v>
      </c>
      <c r="G74" s="69">
        <f>SUM(G75:G77,G78)</f>
        <v>66.535120000000006</v>
      </c>
      <c r="H74" s="82">
        <f>SUM(H75:H77,H78)</f>
        <v>889.19646</v>
      </c>
      <c r="I74" s="83" t="str">
        <f t="shared" si="24"/>
        <v>св.200</v>
      </c>
      <c r="J74" s="69">
        <f>SUM(J75:J77,J78)</f>
        <v>0</v>
      </c>
      <c r="K74" s="82">
        <f>SUM(K75:K77,K78)</f>
        <v>0</v>
      </c>
      <c r="L74" s="83" t="str">
        <f t="shared" si="33"/>
        <v xml:space="preserve"> </v>
      </c>
      <c r="M74" s="69">
        <f>SUM(M75:M77,M78)</f>
        <v>264.36434000000003</v>
      </c>
      <c r="N74" s="82">
        <f>SUM(N75:N77,N78)</f>
        <v>87.216549999999998</v>
      </c>
      <c r="O74" s="83">
        <f t="shared" si="34"/>
        <v>0.32991041832646562</v>
      </c>
      <c r="P74" s="69">
        <f>SUM(P75:P77,P78)</f>
        <v>1467.5027599999999</v>
      </c>
      <c r="Q74" s="82">
        <f>SUM(Q75:Q77,Q78)</f>
        <v>823.20404000000008</v>
      </c>
      <c r="R74" s="83">
        <f t="shared" si="35"/>
        <v>0.56095570137121931</v>
      </c>
      <c r="S74" s="1"/>
      <c r="T74" s="1"/>
      <c r="U74" s="1"/>
      <c r="V74" s="1"/>
    </row>
    <row r="75" spans="1:22" s="7" customFormat="1" ht="15" customHeight="1" outlineLevel="1" x14ac:dyDescent="0.25">
      <c r="A75" s="8"/>
      <c r="B75" s="8"/>
      <c r="C75" s="84" t="s">
        <v>76</v>
      </c>
      <c r="D75" s="88">
        <f t="shared" si="26"/>
        <v>795.64670999999998</v>
      </c>
      <c r="E75" s="86">
        <f t="shared" si="26"/>
        <v>1122.7598799999998</v>
      </c>
      <c r="F75" s="87">
        <f t="shared" si="32"/>
        <v>1.4111286653846653</v>
      </c>
      <c r="G75" s="88">
        <v>65.309579999999997</v>
      </c>
      <c r="H75" s="86">
        <v>884.07336999999995</v>
      </c>
      <c r="I75" s="87" t="str">
        <f t="shared" si="24"/>
        <v>св.200</v>
      </c>
      <c r="J75" s="88"/>
      <c r="K75" s="86"/>
      <c r="L75" s="87" t="str">
        <f t="shared" si="33"/>
        <v xml:space="preserve"> </v>
      </c>
      <c r="M75" s="88">
        <v>183.58567000000002</v>
      </c>
      <c r="N75" s="86">
        <v>51.069800000000001</v>
      </c>
      <c r="O75" s="87">
        <f t="shared" si="34"/>
        <v>0.27817966402279654</v>
      </c>
      <c r="P75" s="88">
        <v>546.75145999999995</v>
      </c>
      <c r="Q75" s="86">
        <v>187.61670999999998</v>
      </c>
      <c r="R75" s="87">
        <f t="shared" si="35"/>
        <v>0.3431480731665536</v>
      </c>
      <c r="S75" s="1"/>
      <c r="T75" s="1"/>
      <c r="U75" s="1"/>
      <c r="V75" s="1"/>
    </row>
    <row r="76" spans="1:22" s="7" customFormat="1" ht="15" customHeight="1" outlineLevel="1" x14ac:dyDescent="0.25">
      <c r="A76" s="8"/>
      <c r="B76" s="8"/>
      <c r="C76" s="84" t="s">
        <v>75</v>
      </c>
      <c r="D76" s="88">
        <f t="shared" si="26"/>
        <v>313.62348000000003</v>
      </c>
      <c r="E76" s="86">
        <f t="shared" si="26"/>
        <v>228.82910000000001</v>
      </c>
      <c r="F76" s="87">
        <f t="shared" si="32"/>
        <v>0.72963000091702312</v>
      </c>
      <c r="G76" s="88">
        <v>0.11084999999999999</v>
      </c>
      <c r="H76" s="86">
        <v>4.2797999999999998</v>
      </c>
      <c r="I76" s="87" t="str">
        <f t="shared" si="24"/>
        <v>св.200</v>
      </c>
      <c r="J76" s="88"/>
      <c r="K76" s="86"/>
      <c r="L76" s="87" t="str">
        <f t="shared" si="33"/>
        <v xml:space="preserve"> </v>
      </c>
      <c r="M76" s="88">
        <v>32.992059999999995</v>
      </c>
      <c r="N76" s="86">
        <v>16.758900000000001</v>
      </c>
      <c r="O76" s="87">
        <f t="shared" si="34"/>
        <v>0.50796767464656656</v>
      </c>
      <c r="P76" s="88">
        <v>280.52057000000002</v>
      </c>
      <c r="Q76" s="86">
        <v>207.79040000000001</v>
      </c>
      <c r="R76" s="87">
        <f t="shared" si="35"/>
        <v>0.7407314194463529</v>
      </c>
      <c r="S76" s="1"/>
      <c r="T76" s="1"/>
      <c r="U76" s="1"/>
      <c r="V76" s="1"/>
    </row>
    <row r="77" spans="1:22" s="23" customFormat="1" ht="15" customHeight="1" outlineLevel="1" x14ac:dyDescent="0.25">
      <c r="A77" s="21"/>
      <c r="B77" s="21"/>
      <c r="C77" s="84" t="s">
        <v>154</v>
      </c>
      <c r="D77" s="88">
        <f t="shared" si="26"/>
        <v>213.64481000000001</v>
      </c>
      <c r="E77" s="86">
        <f t="shared" si="26"/>
        <v>154.93303</v>
      </c>
      <c r="F77" s="87">
        <f t="shared" ref="F77" si="36">IF(E77=0," ",IF(E77/D77*100&gt;200,"св.200",E77/D77))</f>
        <v>0.72518976707180482</v>
      </c>
      <c r="G77" s="85">
        <v>0.27083999999999997</v>
      </c>
      <c r="H77" s="86">
        <v>0.27083999999999997</v>
      </c>
      <c r="I77" s="87">
        <f t="shared" si="24"/>
        <v>1</v>
      </c>
      <c r="J77" s="88"/>
      <c r="K77" s="86"/>
      <c r="L77" s="89"/>
      <c r="M77" s="88">
        <v>20.543970000000002</v>
      </c>
      <c r="N77" s="86">
        <v>9.5913799999999991</v>
      </c>
      <c r="O77" s="87">
        <f t="shared" si="34"/>
        <v>0.46687081416104087</v>
      </c>
      <c r="P77" s="88">
        <v>192.83</v>
      </c>
      <c r="Q77" s="86">
        <v>145.07080999999999</v>
      </c>
      <c r="R77" s="87">
        <f t="shared" ref="R77" si="37">IF(Q77=0," ",IF(Q77/P77*100&gt;200,"св.200",Q77/P77))</f>
        <v>0.75232489757817755</v>
      </c>
      <c r="S77" s="2"/>
      <c r="T77" s="2"/>
      <c r="U77" s="2"/>
      <c r="V77" s="2"/>
    </row>
    <row r="78" spans="1:22" s="7" customFormat="1" ht="15.75" customHeight="1" outlineLevel="1" x14ac:dyDescent="0.25">
      <c r="A78" s="8"/>
      <c r="B78" s="8"/>
      <c r="C78" s="84" t="s">
        <v>74</v>
      </c>
      <c r="D78" s="88">
        <f t="shared" si="26"/>
        <v>475.48721999999998</v>
      </c>
      <c r="E78" s="86">
        <f t="shared" si="26"/>
        <v>293.09503999999998</v>
      </c>
      <c r="F78" s="87">
        <f t="shared" si="32"/>
        <v>0.61640992159578967</v>
      </c>
      <c r="G78" s="88">
        <v>0.84384999999999999</v>
      </c>
      <c r="H78" s="86">
        <v>0.57245000000000001</v>
      </c>
      <c r="I78" s="87">
        <f t="shared" ref="I78:I101" si="38">IF(G78=0," ",IF(H78/G78*100&gt;200,"св.200",H78/G78))</f>
        <v>0.67837885880191984</v>
      </c>
      <c r="J78" s="88"/>
      <c r="K78" s="86"/>
      <c r="L78" s="87" t="str">
        <f t="shared" si="33"/>
        <v xml:space="preserve"> </v>
      </c>
      <c r="M78" s="88">
        <v>27.242639999999998</v>
      </c>
      <c r="N78" s="86">
        <v>9.7964699999999993</v>
      </c>
      <c r="O78" s="87">
        <f t="shared" si="34"/>
        <v>0.3596006113944904</v>
      </c>
      <c r="P78" s="88">
        <v>447.40072999999995</v>
      </c>
      <c r="Q78" s="86">
        <v>282.72611999999998</v>
      </c>
      <c r="R78" s="87">
        <f t="shared" si="35"/>
        <v>0.63193039492805481</v>
      </c>
      <c r="S78" s="1"/>
      <c r="T78" s="1"/>
      <c r="U78" s="1"/>
      <c r="V78" s="1"/>
    </row>
    <row r="79" spans="1:22" ht="31.5" customHeight="1" x14ac:dyDescent="0.25">
      <c r="A79" s="9">
        <v>12</v>
      </c>
      <c r="B79" s="9"/>
      <c r="C79" s="81" t="s">
        <v>73</v>
      </c>
      <c r="D79" s="69">
        <f>SUM(D80:D81,D82)</f>
        <v>1012.60998</v>
      </c>
      <c r="E79" s="82">
        <f>SUM(E80:E81,E82)</f>
        <v>823.27201000000002</v>
      </c>
      <c r="F79" s="83">
        <f t="shared" si="32"/>
        <v>0.81301984600230792</v>
      </c>
      <c r="G79" s="69">
        <f>SUM(G80:G81,G82)</f>
        <v>49.43694</v>
      </c>
      <c r="H79" s="82">
        <f>SUM(H80:H81,H82)</f>
        <v>293.56200000000001</v>
      </c>
      <c r="I79" s="83" t="str">
        <f t="shared" si="38"/>
        <v>св.200</v>
      </c>
      <c r="J79" s="69">
        <f>SUM(J80:J81,J82)</f>
        <v>0</v>
      </c>
      <c r="K79" s="82">
        <f>SUM(K80:K81,K82)</f>
        <v>0</v>
      </c>
      <c r="L79" s="83" t="str">
        <f t="shared" si="33"/>
        <v xml:space="preserve"> </v>
      </c>
      <c r="M79" s="69">
        <f>SUM(M80:M81,M82)</f>
        <v>325.94766999999996</v>
      </c>
      <c r="N79" s="82">
        <f>SUM(N80:N81,N82)</f>
        <v>175.18804000000003</v>
      </c>
      <c r="O79" s="83">
        <f t="shared" si="34"/>
        <v>0.53747290170842466</v>
      </c>
      <c r="P79" s="69">
        <f>SUM(P80:P81,P82)</f>
        <v>637.22537000000011</v>
      </c>
      <c r="Q79" s="82">
        <f>SUM(Q80:Q81,Q82)</f>
        <v>354.52197000000001</v>
      </c>
      <c r="R79" s="83">
        <f t="shared" si="35"/>
        <v>0.55635256643971964</v>
      </c>
      <c r="S79" s="1"/>
      <c r="T79" s="1"/>
      <c r="U79" s="1"/>
      <c r="V79" s="1"/>
    </row>
    <row r="80" spans="1:22" s="7" customFormat="1" ht="15" customHeight="1" outlineLevel="1" x14ac:dyDescent="0.25">
      <c r="A80" s="8"/>
      <c r="B80" s="8"/>
      <c r="C80" s="84" t="s">
        <v>72</v>
      </c>
      <c r="D80" s="88">
        <f t="shared" si="26"/>
        <v>337.64625999999998</v>
      </c>
      <c r="E80" s="86">
        <f t="shared" si="26"/>
        <v>446.75094999999999</v>
      </c>
      <c r="F80" s="87">
        <f t="shared" ref="F80:F82" si="39">IF(E80=0," ",IF(E80/D80*100&gt;200,"св.200",E80/D80))</f>
        <v>1.3231331216285351</v>
      </c>
      <c r="G80" s="88">
        <v>31.5045</v>
      </c>
      <c r="H80" s="86">
        <v>292.52654999999999</v>
      </c>
      <c r="I80" s="87" t="str">
        <f t="shared" si="38"/>
        <v>св.200</v>
      </c>
      <c r="J80" s="88"/>
      <c r="K80" s="86"/>
      <c r="L80" s="87" t="str">
        <f t="shared" si="33"/>
        <v xml:space="preserve"> </v>
      </c>
      <c r="M80" s="88">
        <v>168.29138</v>
      </c>
      <c r="N80" s="86">
        <v>71.905350000000013</v>
      </c>
      <c r="O80" s="87">
        <f t="shared" si="34"/>
        <v>0.42726698182640138</v>
      </c>
      <c r="P80" s="88">
        <v>137.85038</v>
      </c>
      <c r="Q80" s="86">
        <v>82.319050000000004</v>
      </c>
      <c r="R80" s="90">
        <f t="shared" ref="R80:R81" si="40">IF(Q80=0," ",IF(Q80/P80*100&gt;200,"св.200",Q80/P80))</f>
        <v>0.59716230016921246</v>
      </c>
      <c r="S80" s="1"/>
      <c r="T80" s="1"/>
      <c r="U80" s="1"/>
      <c r="V80" s="1"/>
    </row>
    <row r="81" spans="1:22" s="23" customFormat="1" ht="15" customHeight="1" outlineLevel="1" x14ac:dyDescent="0.25">
      <c r="A81" s="21"/>
      <c r="B81" s="21"/>
      <c r="C81" s="84" t="s">
        <v>155</v>
      </c>
      <c r="D81" s="88">
        <f t="shared" si="26"/>
        <v>591.90665000000001</v>
      </c>
      <c r="E81" s="86">
        <f t="shared" si="26"/>
        <v>356.70875000000001</v>
      </c>
      <c r="F81" s="87">
        <f t="shared" si="39"/>
        <v>0.60264359253270761</v>
      </c>
      <c r="G81" s="85">
        <v>0.22434999999999999</v>
      </c>
      <c r="H81" s="86">
        <v>0.76734999999999998</v>
      </c>
      <c r="I81" s="87" t="str">
        <f t="shared" si="38"/>
        <v>св.200</v>
      </c>
      <c r="J81" s="88"/>
      <c r="K81" s="86"/>
      <c r="L81" s="89"/>
      <c r="M81" s="88">
        <v>144.62429</v>
      </c>
      <c r="N81" s="86">
        <v>96.731300000000005</v>
      </c>
      <c r="O81" s="87">
        <f t="shared" si="34"/>
        <v>0.66884546157495395</v>
      </c>
      <c r="P81" s="88">
        <v>447.05801000000002</v>
      </c>
      <c r="Q81" s="86">
        <v>259.21010000000001</v>
      </c>
      <c r="R81" s="87">
        <f t="shared" si="40"/>
        <v>0.57981312089677128</v>
      </c>
      <c r="S81" s="2"/>
      <c r="T81" s="2"/>
      <c r="U81" s="2"/>
      <c r="V81" s="2"/>
    </row>
    <row r="82" spans="1:22" s="7" customFormat="1" ht="15" customHeight="1" outlineLevel="1" x14ac:dyDescent="0.25">
      <c r="A82" s="8"/>
      <c r="B82" s="8"/>
      <c r="C82" s="91" t="s">
        <v>71</v>
      </c>
      <c r="D82" s="88">
        <f t="shared" si="26"/>
        <v>83.057069999999996</v>
      </c>
      <c r="E82" s="86">
        <f t="shared" si="26"/>
        <v>19.81231</v>
      </c>
      <c r="F82" s="87">
        <f t="shared" si="39"/>
        <v>0.23853851333787721</v>
      </c>
      <c r="G82" s="88">
        <v>17.708089999999999</v>
      </c>
      <c r="H82" s="86">
        <v>0.2681</v>
      </c>
      <c r="I82" s="87">
        <f t="shared" si="38"/>
        <v>1.513997274691963E-2</v>
      </c>
      <c r="J82" s="88"/>
      <c r="K82" s="86"/>
      <c r="L82" s="87" t="str">
        <f t="shared" si="33"/>
        <v xml:space="preserve"> </v>
      </c>
      <c r="M82" s="88">
        <v>13.032</v>
      </c>
      <c r="N82" s="86">
        <v>6.5513900000000005</v>
      </c>
      <c r="O82" s="87">
        <f t="shared" si="34"/>
        <v>0.50271562308164519</v>
      </c>
      <c r="P82" s="88">
        <v>52.316980000000001</v>
      </c>
      <c r="Q82" s="86">
        <v>12.99282</v>
      </c>
      <c r="R82" s="90">
        <f>IF(Q82=0," ",IF(Q82/P82*100&gt;200,"св.200",Q82/P82))</f>
        <v>0.24834805067112053</v>
      </c>
      <c r="S82" s="1"/>
      <c r="T82" s="1"/>
      <c r="U82" s="1"/>
      <c r="V82" s="1"/>
    </row>
    <row r="83" spans="1:22" ht="31.5" customHeight="1" x14ac:dyDescent="0.25">
      <c r="A83" s="9">
        <v>13</v>
      </c>
      <c r="B83" s="9"/>
      <c r="C83" s="81" t="s">
        <v>146</v>
      </c>
      <c r="D83" s="69">
        <f>SUM(D84:D88)</f>
        <v>21101.670109999999</v>
      </c>
      <c r="E83" s="82">
        <f>SUM(E84:E88)</f>
        <v>15160.006709999998</v>
      </c>
      <c r="F83" s="83">
        <f t="shared" si="32"/>
        <v>0.7184268653131739</v>
      </c>
      <c r="G83" s="69">
        <f>SUM(G84:G88)</f>
        <v>390.58988000000005</v>
      </c>
      <c r="H83" s="82">
        <f>SUM(H84:H88)</f>
        <v>123.13431999999999</v>
      </c>
      <c r="I83" s="83">
        <f t="shared" si="38"/>
        <v>0.31525220264283338</v>
      </c>
      <c r="J83" s="69">
        <f>SUM(J84:J88)</f>
        <v>0</v>
      </c>
      <c r="K83" s="82">
        <f>SUM(K84:K88)</f>
        <v>0</v>
      </c>
      <c r="L83" s="83" t="str">
        <f t="shared" si="33"/>
        <v xml:space="preserve"> </v>
      </c>
      <c r="M83" s="69">
        <f>SUM(M84:M88)</f>
        <v>1901.9966700000002</v>
      </c>
      <c r="N83" s="82">
        <f>SUM(N84:N88)</f>
        <v>631.4391700000001</v>
      </c>
      <c r="O83" s="83">
        <f t="shared" si="34"/>
        <v>0.33198752656070635</v>
      </c>
      <c r="P83" s="69">
        <f>SUM(P84:P88)</f>
        <v>18809.083560000003</v>
      </c>
      <c r="Q83" s="82">
        <f>SUM(Q84:Q88)</f>
        <v>14405.433219999999</v>
      </c>
      <c r="R83" s="83">
        <f t="shared" si="35"/>
        <v>0.76587640083831909</v>
      </c>
      <c r="S83" s="1"/>
      <c r="T83" s="1"/>
      <c r="U83" s="1"/>
      <c r="V83" s="1"/>
    </row>
    <row r="84" spans="1:22" s="7" customFormat="1" ht="15" customHeight="1" outlineLevel="1" x14ac:dyDescent="0.25">
      <c r="A84" s="8"/>
      <c r="B84" s="8"/>
      <c r="C84" s="84" t="s">
        <v>167</v>
      </c>
      <c r="D84" s="88">
        <f t="shared" si="26"/>
        <v>18212.94052</v>
      </c>
      <c r="E84" s="86">
        <f t="shared" si="26"/>
        <v>14116.09922</v>
      </c>
      <c r="F84" s="87">
        <f t="shared" si="32"/>
        <v>0.77505876684211561</v>
      </c>
      <c r="G84" s="88">
        <v>295.15305000000001</v>
      </c>
      <c r="H84" s="86">
        <v>102.59363999999999</v>
      </c>
      <c r="I84" s="87">
        <f t="shared" si="38"/>
        <v>0.34759471399668745</v>
      </c>
      <c r="J84" s="88"/>
      <c r="K84" s="86"/>
      <c r="L84" s="87" t="str">
        <f>IF(K84=0," ",IF(K84/J84*100&gt;200,"св.200",K84/J84))</f>
        <v xml:space="preserve"> </v>
      </c>
      <c r="M84" s="88">
        <v>887.26043000000004</v>
      </c>
      <c r="N84" s="86">
        <v>401.71221999999995</v>
      </c>
      <c r="O84" s="87">
        <f t="shared" si="34"/>
        <v>0.45275570330573622</v>
      </c>
      <c r="P84" s="88">
        <v>17030.527040000001</v>
      </c>
      <c r="Q84" s="86">
        <v>13611.79336</v>
      </c>
      <c r="R84" s="87">
        <f t="shared" si="35"/>
        <v>0.79925849200260568</v>
      </c>
      <c r="S84" s="1"/>
      <c r="T84" s="1"/>
      <c r="U84" s="1"/>
      <c r="V84" s="1"/>
    </row>
    <row r="85" spans="1:22" s="7" customFormat="1" ht="15" customHeight="1" outlineLevel="1" x14ac:dyDescent="0.25">
      <c r="A85" s="8"/>
      <c r="B85" s="8"/>
      <c r="C85" s="84" t="s">
        <v>145</v>
      </c>
      <c r="D85" s="88">
        <f t="shared" si="26"/>
        <v>1851.3823399999999</v>
      </c>
      <c r="E85" s="86">
        <f t="shared" si="26"/>
        <v>280.86667</v>
      </c>
      <c r="F85" s="87">
        <f t="shared" si="32"/>
        <v>0.15170646491097026</v>
      </c>
      <c r="G85" s="88">
        <v>76.768419999999992</v>
      </c>
      <c r="H85" s="86">
        <v>18.98047</v>
      </c>
      <c r="I85" s="87">
        <f t="shared" si="38"/>
        <v>0.24724320234804889</v>
      </c>
      <c r="J85" s="88"/>
      <c r="K85" s="86"/>
      <c r="L85" s="87" t="str">
        <f t="shared" si="33"/>
        <v xml:space="preserve"> </v>
      </c>
      <c r="M85" s="88">
        <v>614.31372999999996</v>
      </c>
      <c r="N85" s="86">
        <v>82.312380000000005</v>
      </c>
      <c r="O85" s="87">
        <f t="shared" si="34"/>
        <v>0.13399078675972292</v>
      </c>
      <c r="P85" s="88">
        <v>1160.3001899999999</v>
      </c>
      <c r="Q85" s="86">
        <v>179.57382000000001</v>
      </c>
      <c r="R85" s="87">
        <f t="shared" si="35"/>
        <v>0.15476496646958235</v>
      </c>
      <c r="S85" s="1"/>
      <c r="T85" s="1"/>
      <c r="U85" s="1"/>
      <c r="V85" s="1"/>
    </row>
    <row r="86" spans="1:22" s="7" customFormat="1" ht="15" customHeight="1" outlineLevel="1" x14ac:dyDescent="0.25">
      <c r="A86" s="8"/>
      <c r="B86" s="8"/>
      <c r="C86" s="84" t="s">
        <v>70</v>
      </c>
      <c r="D86" s="88">
        <f t="shared" si="26"/>
        <v>774.01643000000001</v>
      </c>
      <c r="E86" s="86">
        <f t="shared" si="26"/>
        <v>446.47805999999997</v>
      </c>
      <c r="F86" s="87">
        <f t="shared" si="32"/>
        <v>0.57683279410490029</v>
      </c>
      <c r="G86" s="88">
        <v>0.15709999999999999</v>
      </c>
      <c r="H86" s="86"/>
      <c r="I86" s="87">
        <f t="shared" si="38"/>
        <v>0</v>
      </c>
      <c r="J86" s="88"/>
      <c r="K86" s="86"/>
      <c r="L86" s="87" t="str">
        <f t="shared" si="33"/>
        <v xml:space="preserve"> </v>
      </c>
      <c r="M86" s="88">
        <v>335.59325999999999</v>
      </c>
      <c r="N86" s="86">
        <v>106.32964</v>
      </c>
      <c r="O86" s="87">
        <f t="shared" si="34"/>
        <v>0.31684080901982359</v>
      </c>
      <c r="P86" s="88">
        <v>438.26607000000001</v>
      </c>
      <c r="Q86" s="86">
        <v>340.14841999999999</v>
      </c>
      <c r="R86" s="87">
        <f t="shared" si="35"/>
        <v>0.77612309800756418</v>
      </c>
      <c r="S86" s="1"/>
      <c r="T86" s="1"/>
      <c r="U86" s="1"/>
      <c r="V86" s="1"/>
    </row>
    <row r="87" spans="1:22" s="7" customFormat="1" ht="15" customHeight="1" outlineLevel="1" x14ac:dyDescent="0.25">
      <c r="A87" s="8"/>
      <c r="B87" s="8"/>
      <c r="C87" s="84" t="s">
        <v>69</v>
      </c>
      <c r="D87" s="88">
        <f t="shared" si="26"/>
        <v>158.44403</v>
      </c>
      <c r="E87" s="86">
        <f t="shared" si="26"/>
        <v>236.34023999999999</v>
      </c>
      <c r="F87" s="87">
        <f t="shared" si="32"/>
        <v>1.4916323448728235</v>
      </c>
      <c r="G87" s="88">
        <v>18.324110000000001</v>
      </c>
      <c r="H87" s="86">
        <v>1.4762599999999999</v>
      </c>
      <c r="I87" s="87">
        <f t="shared" si="38"/>
        <v>8.056380364448805E-2</v>
      </c>
      <c r="J87" s="88"/>
      <c r="K87" s="86"/>
      <c r="L87" s="87" t="str">
        <f t="shared" si="33"/>
        <v xml:space="preserve"> </v>
      </c>
      <c r="M87" s="88">
        <v>49.077249999999999</v>
      </c>
      <c r="N87" s="86">
        <v>34.859400000000001</v>
      </c>
      <c r="O87" s="87">
        <f t="shared" si="34"/>
        <v>0.71029652231940466</v>
      </c>
      <c r="P87" s="88">
        <v>91.042670000000001</v>
      </c>
      <c r="Q87" s="86">
        <v>200.00457999999998</v>
      </c>
      <c r="R87" s="87" t="str">
        <f t="shared" si="35"/>
        <v>св.200</v>
      </c>
      <c r="S87" s="1"/>
      <c r="T87" s="1"/>
      <c r="U87" s="1"/>
      <c r="V87" s="1"/>
    </row>
    <row r="88" spans="1:22" s="7" customFormat="1" ht="15" customHeight="1" outlineLevel="1" x14ac:dyDescent="0.25">
      <c r="A88" s="8"/>
      <c r="B88" s="8"/>
      <c r="C88" s="84" t="s">
        <v>68</v>
      </c>
      <c r="D88" s="88">
        <f t="shared" si="26"/>
        <v>104.88678999999999</v>
      </c>
      <c r="E88" s="86">
        <f t="shared" si="26"/>
        <v>80.222519999999989</v>
      </c>
      <c r="F88" s="87">
        <f t="shared" si="32"/>
        <v>0.76484865253288803</v>
      </c>
      <c r="G88" s="88">
        <v>0.18719999999999998</v>
      </c>
      <c r="H88" s="86">
        <v>8.3949999999999997E-2</v>
      </c>
      <c r="I88" s="87">
        <f t="shared" si="38"/>
        <v>0.44845085470085472</v>
      </c>
      <c r="J88" s="88"/>
      <c r="K88" s="86"/>
      <c r="L88" s="87" t="str">
        <f t="shared" si="33"/>
        <v xml:space="preserve"> </v>
      </c>
      <c r="M88" s="88">
        <v>15.752000000000001</v>
      </c>
      <c r="N88" s="86">
        <v>6.22553</v>
      </c>
      <c r="O88" s="87">
        <f t="shared" si="34"/>
        <v>0.3952215591670899</v>
      </c>
      <c r="P88" s="88">
        <v>88.947589999999991</v>
      </c>
      <c r="Q88" s="86">
        <v>73.913039999999995</v>
      </c>
      <c r="R88" s="87">
        <f t="shared" si="35"/>
        <v>0.83097293586031962</v>
      </c>
      <c r="S88" s="1"/>
      <c r="T88" s="1"/>
      <c r="U88" s="1"/>
      <c r="V88" s="1"/>
    </row>
    <row r="89" spans="1:22" ht="32.25" customHeight="1" x14ac:dyDescent="0.25">
      <c r="A89" s="9">
        <v>14</v>
      </c>
      <c r="B89" s="9"/>
      <c r="C89" s="81" t="s">
        <v>144</v>
      </c>
      <c r="D89" s="69">
        <f>SUM(D90:D94)</f>
        <v>4476.1042699999998</v>
      </c>
      <c r="E89" s="82">
        <f>SUM(E90:E94)</f>
        <v>2217.58968</v>
      </c>
      <c r="F89" s="83">
        <f t="shared" si="32"/>
        <v>0.49542851243722258</v>
      </c>
      <c r="G89" s="69">
        <f>SUM(G90:G94)</f>
        <v>31.197230000000001</v>
      </c>
      <c r="H89" s="82">
        <f>SUM(H90:H94)</f>
        <v>249.61679999999998</v>
      </c>
      <c r="I89" s="83" t="str">
        <f t="shared" si="38"/>
        <v>св.200</v>
      </c>
      <c r="J89" s="69">
        <f>SUM(J90:J94)</f>
        <v>0</v>
      </c>
      <c r="K89" s="82">
        <f>SUM(K90:K94)</f>
        <v>0</v>
      </c>
      <c r="L89" s="83" t="str">
        <f t="shared" si="33"/>
        <v xml:space="preserve"> </v>
      </c>
      <c r="M89" s="69">
        <f>SUM(M90:M94)</f>
        <v>2440.6228400000005</v>
      </c>
      <c r="N89" s="82">
        <f>SUM(N90:N94)</f>
        <v>628.73539000000005</v>
      </c>
      <c r="O89" s="83">
        <f t="shared" si="34"/>
        <v>0.25761267972072244</v>
      </c>
      <c r="P89" s="69">
        <f>SUM(P90:P94)</f>
        <v>2004.2842000000001</v>
      </c>
      <c r="Q89" s="82">
        <f>SUM(Q90:Q94)</f>
        <v>1339.2374900000002</v>
      </c>
      <c r="R89" s="83">
        <f t="shared" si="35"/>
        <v>0.66818742072606274</v>
      </c>
      <c r="S89" s="1"/>
      <c r="T89" s="1"/>
      <c r="U89" s="1"/>
      <c r="V89" s="1"/>
    </row>
    <row r="90" spans="1:22" s="7" customFormat="1" ht="15" customHeight="1" outlineLevel="1" x14ac:dyDescent="0.25">
      <c r="A90" s="8"/>
      <c r="B90" s="8"/>
      <c r="C90" s="84" t="s">
        <v>182</v>
      </c>
      <c r="D90" s="88">
        <f t="shared" si="26"/>
        <v>3135.8897099999999</v>
      </c>
      <c r="E90" s="86">
        <f t="shared" si="26"/>
        <v>1042.9342200000001</v>
      </c>
      <c r="F90" s="87">
        <f t="shared" si="32"/>
        <v>0.33258000645692354</v>
      </c>
      <c r="G90" s="88">
        <v>28.893599999999999</v>
      </c>
      <c r="H90" s="86">
        <v>224.76873999999998</v>
      </c>
      <c r="I90" s="87" t="str">
        <f t="shared" si="38"/>
        <v>св.200</v>
      </c>
      <c r="J90" s="88"/>
      <c r="K90" s="86"/>
      <c r="L90" s="87" t="str">
        <f t="shared" si="33"/>
        <v xml:space="preserve"> </v>
      </c>
      <c r="M90" s="88">
        <v>2205.1738</v>
      </c>
      <c r="N90" s="86">
        <v>534.45402999999999</v>
      </c>
      <c r="O90" s="87">
        <f t="shared" si="34"/>
        <v>0.24236367673151205</v>
      </c>
      <c r="P90" s="88">
        <v>901.82231000000002</v>
      </c>
      <c r="Q90" s="86">
        <v>283.71145000000001</v>
      </c>
      <c r="R90" s="87">
        <f>IF(P90=0," ",IF(Q90/P90*100&gt;200,"св.200",Q90/P90))</f>
        <v>0.31459795001079538</v>
      </c>
      <c r="S90" s="1"/>
      <c r="T90" s="1"/>
      <c r="U90" s="1"/>
      <c r="V90" s="1"/>
    </row>
    <row r="91" spans="1:22" s="7" customFormat="1" ht="15" customHeight="1" outlineLevel="1" x14ac:dyDescent="0.25">
      <c r="A91" s="8"/>
      <c r="B91" s="8"/>
      <c r="C91" s="84" t="s">
        <v>67</v>
      </c>
      <c r="D91" s="88">
        <f t="shared" si="26"/>
        <v>190.98688000000001</v>
      </c>
      <c r="E91" s="86">
        <f t="shared" si="26"/>
        <v>142.37463</v>
      </c>
      <c r="F91" s="87">
        <f t="shared" si="32"/>
        <v>0.7454681180194157</v>
      </c>
      <c r="G91" s="88">
        <v>1.6983499999999998</v>
      </c>
      <c r="H91" s="86">
        <v>8.1983499999999996</v>
      </c>
      <c r="I91" s="87" t="str">
        <f t="shared" si="38"/>
        <v>св.200</v>
      </c>
      <c r="J91" s="88"/>
      <c r="K91" s="86"/>
      <c r="L91" s="87" t="str">
        <f t="shared" si="33"/>
        <v xml:space="preserve"> </v>
      </c>
      <c r="M91" s="88">
        <v>32.072630000000004</v>
      </c>
      <c r="N91" s="86">
        <v>-0.92155999999999993</v>
      </c>
      <c r="O91" s="87">
        <f t="shared" si="34"/>
        <v>-2.8733533857373088E-2</v>
      </c>
      <c r="P91" s="88">
        <v>157.2159</v>
      </c>
      <c r="Q91" s="86">
        <v>135.09783999999999</v>
      </c>
      <c r="R91" s="87">
        <f t="shared" si="35"/>
        <v>0.85931410245401374</v>
      </c>
      <c r="S91" s="1"/>
      <c r="T91" s="1"/>
      <c r="U91" s="1"/>
      <c r="V91" s="1"/>
    </row>
    <row r="92" spans="1:22" s="7" customFormat="1" ht="15" customHeight="1" outlineLevel="1" x14ac:dyDescent="0.25">
      <c r="A92" s="8"/>
      <c r="B92" s="8"/>
      <c r="C92" s="84" t="s">
        <v>66</v>
      </c>
      <c r="D92" s="88">
        <f t="shared" si="26"/>
        <v>607.44941999999992</v>
      </c>
      <c r="E92" s="86">
        <f t="shared" si="26"/>
        <v>740.31883000000005</v>
      </c>
      <c r="F92" s="87">
        <f t="shared" si="32"/>
        <v>1.2187332897609815</v>
      </c>
      <c r="G92" s="88">
        <v>0.38235000000000002</v>
      </c>
      <c r="H92" s="86">
        <v>16.612310000000001</v>
      </c>
      <c r="I92" s="87" t="str">
        <f t="shared" si="38"/>
        <v>св.200</v>
      </c>
      <c r="J92" s="88"/>
      <c r="K92" s="86"/>
      <c r="L92" s="87" t="str">
        <f t="shared" si="33"/>
        <v xml:space="preserve"> </v>
      </c>
      <c r="M92" s="88">
        <v>75.32808</v>
      </c>
      <c r="N92" s="86">
        <v>46.264629999999997</v>
      </c>
      <c r="O92" s="87">
        <f t="shared" si="34"/>
        <v>0.61417508583784419</v>
      </c>
      <c r="P92" s="88">
        <v>531.73898999999994</v>
      </c>
      <c r="Q92" s="86">
        <v>677.44189000000006</v>
      </c>
      <c r="R92" s="87">
        <f t="shared" si="35"/>
        <v>1.2740120674618953</v>
      </c>
      <c r="S92" s="1"/>
      <c r="T92" s="1"/>
      <c r="U92" s="1"/>
      <c r="V92" s="1"/>
    </row>
    <row r="93" spans="1:22" s="7" customFormat="1" ht="15" customHeight="1" outlineLevel="1" x14ac:dyDescent="0.25">
      <c r="A93" s="8"/>
      <c r="B93" s="8"/>
      <c r="C93" s="84" t="s">
        <v>65</v>
      </c>
      <c r="D93" s="88">
        <f t="shared" si="26"/>
        <v>347.64923999999996</v>
      </c>
      <c r="E93" s="86">
        <f t="shared" si="26"/>
        <v>152.92992999999998</v>
      </c>
      <c r="F93" s="87">
        <f t="shared" si="32"/>
        <v>0.43989720788689196</v>
      </c>
      <c r="G93" s="88">
        <v>0.18184999999999998</v>
      </c>
      <c r="H93" s="86">
        <v>3.7399999999999996E-2</v>
      </c>
      <c r="I93" s="87">
        <f>IF(G93&lt;=0.01," ",IF(H93/G93*100&gt;200,"св.200",H93/G93))</f>
        <v>0.20566400879846025</v>
      </c>
      <c r="J93" s="88"/>
      <c r="K93" s="86"/>
      <c r="L93" s="87" t="str">
        <f t="shared" si="33"/>
        <v xml:space="preserve"> </v>
      </c>
      <c r="M93" s="88">
        <v>87.576719999999995</v>
      </c>
      <c r="N93" s="86">
        <v>10.105409999999999</v>
      </c>
      <c r="O93" s="87">
        <f t="shared" si="34"/>
        <v>0.11538922672600664</v>
      </c>
      <c r="P93" s="88">
        <v>259.89067</v>
      </c>
      <c r="Q93" s="86">
        <v>142.78711999999999</v>
      </c>
      <c r="R93" s="87">
        <f t="shared" si="35"/>
        <v>0.54941225862398213</v>
      </c>
      <c r="S93" s="1"/>
      <c r="T93" s="1"/>
      <c r="U93" s="1"/>
      <c r="V93" s="1"/>
    </row>
    <row r="94" spans="1:22" s="7" customFormat="1" ht="15" customHeight="1" outlineLevel="1" x14ac:dyDescent="0.25">
      <c r="A94" s="8"/>
      <c r="B94" s="8"/>
      <c r="C94" s="84" t="s">
        <v>64</v>
      </c>
      <c r="D94" s="88">
        <f t="shared" si="26"/>
        <v>194.12901999999997</v>
      </c>
      <c r="E94" s="86">
        <f t="shared" si="26"/>
        <v>139.03207</v>
      </c>
      <c r="F94" s="87">
        <f t="shared" ref="F94:F125" si="41">IF(D94=0," ",IF(E94/D94*100&gt;200,"св.200",E94/D94))</f>
        <v>0.71618385545860186</v>
      </c>
      <c r="G94" s="136">
        <v>4.1079999999999998E-2</v>
      </c>
      <c r="H94" s="86"/>
      <c r="I94" s="87">
        <f t="shared" si="38"/>
        <v>0</v>
      </c>
      <c r="J94" s="88"/>
      <c r="K94" s="86"/>
      <c r="L94" s="87" t="str">
        <f>IF(J94=0," ",IF(K94/J94*100&gt;200,"св.200",K94/J94))</f>
        <v xml:space="preserve"> </v>
      </c>
      <c r="M94" s="88">
        <v>40.471609999999998</v>
      </c>
      <c r="N94" s="86">
        <v>38.832879999999996</v>
      </c>
      <c r="O94" s="87">
        <f t="shared" ref="O94:O125" si="42">IF(M94=0," ",IF(N94/M94*100&gt;200,"св.200",N94/M94))</f>
        <v>0.95950914727632519</v>
      </c>
      <c r="P94" s="88">
        <v>153.61632999999998</v>
      </c>
      <c r="Q94" s="86">
        <v>100.19919</v>
      </c>
      <c r="R94" s="87">
        <f t="shared" ref="R94:R125" si="43">IF(P94=0," ",IF(Q94/P94*100&gt;200,"св.200",Q94/P94))</f>
        <v>0.65226913050194613</v>
      </c>
      <c r="S94" s="1"/>
      <c r="T94" s="1"/>
      <c r="U94" s="1"/>
      <c r="V94" s="1"/>
    </row>
    <row r="95" spans="1:22" ht="29.25" customHeight="1" x14ac:dyDescent="0.25">
      <c r="A95" s="9">
        <v>15</v>
      </c>
      <c r="B95" s="9"/>
      <c r="C95" s="81" t="s">
        <v>63</v>
      </c>
      <c r="D95" s="69">
        <f>SUM(D96:D99)</f>
        <v>5501.5772499999994</v>
      </c>
      <c r="E95" s="82">
        <f>SUM(E96:E99)</f>
        <v>3701.4986800000001</v>
      </c>
      <c r="F95" s="83">
        <f t="shared" si="41"/>
        <v>0.67280681735405978</v>
      </c>
      <c r="G95" s="69">
        <f>SUM(G96:G99)</f>
        <v>512.48045000000002</v>
      </c>
      <c r="H95" s="82">
        <f>SUM(H96:H99)</f>
        <v>280.59647000000001</v>
      </c>
      <c r="I95" s="83">
        <f t="shared" si="38"/>
        <v>0.54752619343820819</v>
      </c>
      <c r="J95" s="69">
        <f>SUM(J96:J99)</f>
        <v>0</v>
      </c>
      <c r="K95" s="82">
        <f>SUM(K96:K99)</f>
        <v>1.8E-3</v>
      </c>
      <c r="L95" s="83" t="str">
        <f t="shared" ref="L95:L125" si="44">IF(J95=0," ",IF(K95/J95*100&gt;200,"св.200",K95/J95))</f>
        <v xml:space="preserve"> </v>
      </c>
      <c r="M95" s="69">
        <f>SUM(M96:M99)</f>
        <v>2084.0109899999998</v>
      </c>
      <c r="N95" s="82">
        <f>SUM(N96:N99)</f>
        <v>1325.03746</v>
      </c>
      <c r="O95" s="83">
        <f t="shared" si="42"/>
        <v>0.6358111671954283</v>
      </c>
      <c r="P95" s="69">
        <f>SUM(P96:P99)</f>
        <v>2905.08581</v>
      </c>
      <c r="Q95" s="82">
        <f>SUM(Q96:Q99)</f>
        <v>2095.8629500000002</v>
      </c>
      <c r="R95" s="83">
        <f t="shared" si="43"/>
        <v>0.721446142067659</v>
      </c>
      <c r="S95" s="1"/>
      <c r="T95" s="1"/>
      <c r="U95" s="1"/>
      <c r="V95" s="1"/>
    </row>
    <row r="96" spans="1:22" s="7" customFormat="1" ht="14.25" customHeight="1" outlineLevel="1" x14ac:dyDescent="0.25">
      <c r="A96" s="8"/>
      <c r="B96" s="8"/>
      <c r="C96" s="84" t="s">
        <v>62</v>
      </c>
      <c r="D96" s="88">
        <f t="shared" ref="D96:E141" si="45">(G96+J96+M96+P96)</f>
        <v>3144.4593500000001</v>
      </c>
      <c r="E96" s="86">
        <f t="shared" si="45"/>
        <v>1865.94283</v>
      </c>
      <c r="F96" s="87">
        <f t="shared" si="41"/>
        <v>0.59340656765049293</v>
      </c>
      <c r="G96" s="88">
        <v>333.89052000000004</v>
      </c>
      <c r="H96" s="86">
        <v>165.16596999999999</v>
      </c>
      <c r="I96" s="87">
        <f t="shared" si="38"/>
        <v>0.49467103768025511</v>
      </c>
      <c r="J96" s="88"/>
      <c r="K96" s="86"/>
      <c r="L96" s="87" t="str">
        <f t="shared" si="44"/>
        <v xml:space="preserve"> </v>
      </c>
      <c r="M96" s="88">
        <v>1553.9003799999998</v>
      </c>
      <c r="N96" s="86">
        <v>956.71345999999994</v>
      </c>
      <c r="O96" s="87">
        <f t="shared" si="42"/>
        <v>0.61568519598405658</v>
      </c>
      <c r="P96" s="88">
        <v>1256.6684499999999</v>
      </c>
      <c r="Q96" s="86">
        <v>744.0634</v>
      </c>
      <c r="R96" s="87">
        <f t="shared" si="43"/>
        <v>0.59209205100995421</v>
      </c>
      <c r="S96" s="1"/>
      <c r="T96" s="1"/>
      <c r="U96" s="1"/>
      <c r="V96" s="1"/>
    </row>
    <row r="97" spans="1:22" s="7" customFormat="1" ht="15" customHeight="1" outlineLevel="1" x14ac:dyDescent="0.25">
      <c r="A97" s="8"/>
      <c r="B97" s="8"/>
      <c r="C97" s="84" t="s">
        <v>61</v>
      </c>
      <c r="D97" s="88">
        <f t="shared" si="45"/>
        <v>1459.34239</v>
      </c>
      <c r="E97" s="86">
        <f t="shared" si="45"/>
        <v>1220.98091</v>
      </c>
      <c r="F97" s="87">
        <f t="shared" si="41"/>
        <v>0.83666514340065179</v>
      </c>
      <c r="G97" s="88">
        <v>174.22301999999999</v>
      </c>
      <c r="H97" s="86">
        <v>113.31093</v>
      </c>
      <c r="I97" s="87">
        <f t="shared" si="38"/>
        <v>0.65037863538354468</v>
      </c>
      <c r="J97" s="88"/>
      <c r="K97" s="86"/>
      <c r="L97" s="87" t="str">
        <f t="shared" si="44"/>
        <v xml:space="preserve"> </v>
      </c>
      <c r="M97" s="88">
        <v>288.61590000000001</v>
      </c>
      <c r="N97" s="86">
        <v>219.80447000000001</v>
      </c>
      <c r="O97" s="87">
        <f t="shared" si="42"/>
        <v>0.76158129195238378</v>
      </c>
      <c r="P97" s="88">
        <v>996.50346999999999</v>
      </c>
      <c r="Q97" s="86">
        <v>887.86550999999997</v>
      </c>
      <c r="R97" s="87">
        <f t="shared" si="43"/>
        <v>0.89098085127591176</v>
      </c>
      <c r="S97" s="1"/>
      <c r="T97" s="1"/>
      <c r="U97" s="1"/>
      <c r="V97" s="1"/>
    </row>
    <row r="98" spans="1:22" s="7" customFormat="1" ht="15" customHeight="1" outlineLevel="1" x14ac:dyDescent="0.25">
      <c r="A98" s="8"/>
      <c r="B98" s="8"/>
      <c r="C98" s="84" t="s">
        <v>60</v>
      </c>
      <c r="D98" s="88">
        <f t="shared" si="45"/>
        <v>542.52006000000006</v>
      </c>
      <c r="E98" s="86">
        <f t="shared" si="45"/>
        <v>341.58433000000002</v>
      </c>
      <c r="F98" s="87">
        <f t="shared" si="41"/>
        <v>0.62962525293534766</v>
      </c>
      <c r="G98" s="88">
        <v>0.52566999999999997</v>
      </c>
      <c r="H98" s="86">
        <v>0.51036999999999999</v>
      </c>
      <c r="I98" s="87">
        <f t="shared" si="38"/>
        <v>0.97089428729050553</v>
      </c>
      <c r="J98" s="88"/>
      <c r="K98" s="86"/>
      <c r="L98" s="87" t="str">
        <f t="shared" si="44"/>
        <v xml:space="preserve"> </v>
      </c>
      <c r="M98" s="88">
        <v>155.37181000000001</v>
      </c>
      <c r="N98" s="86">
        <v>92.042330000000007</v>
      </c>
      <c r="O98" s="87">
        <f t="shared" si="42"/>
        <v>0.59240044896175181</v>
      </c>
      <c r="P98" s="88">
        <v>386.62258000000003</v>
      </c>
      <c r="Q98" s="86">
        <v>249.03163000000001</v>
      </c>
      <c r="R98" s="87">
        <f t="shared" si="43"/>
        <v>0.64412075983766903</v>
      </c>
      <c r="S98" s="1"/>
      <c r="T98" s="1"/>
      <c r="U98" s="1"/>
      <c r="V98" s="1"/>
    </row>
    <row r="99" spans="1:22" s="7" customFormat="1" ht="15" customHeight="1" outlineLevel="1" x14ac:dyDescent="0.25">
      <c r="A99" s="8"/>
      <c r="B99" s="8"/>
      <c r="C99" s="84" t="s">
        <v>59</v>
      </c>
      <c r="D99" s="88">
        <f t="shared" si="45"/>
        <v>355.25545</v>
      </c>
      <c r="E99" s="86">
        <f t="shared" si="45"/>
        <v>272.99061</v>
      </c>
      <c r="F99" s="87">
        <f t="shared" si="41"/>
        <v>0.76843468551995475</v>
      </c>
      <c r="G99" s="88">
        <v>3.84124</v>
      </c>
      <c r="H99" s="86">
        <v>1.6092</v>
      </c>
      <c r="I99" s="87">
        <f t="shared" si="38"/>
        <v>0.41892722141808375</v>
      </c>
      <c r="J99" s="88"/>
      <c r="K99" s="127">
        <v>1.8E-3</v>
      </c>
      <c r="L99" s="87" t="str">
        <f t="shared" si="44"/>
        <v xml:space="preserve"> </v>
      </c>
      <c r="M99" s="88">
        <v>86.122899999999987</v>
      </c>
      <c r="N99" s="86">
        <v>56.477199999999996</v>
      </c>
      <c r="O99" s="87">
        <f t="shared" si="42"/>
        <v>0.65577448042274478</v>
      </c>
      <c r="P99" s="88">
        <v>265.29131000000001</v>
      </c>
      <c r="Q99" s="86">
        <v>214.90241</v>
      </c>
      <c r="R99" s="87">
        <f t="shared" si="43"/>
        <v>0.81006200316173194</v>
      </c>
      <c r="S99" s="1"/>
      <c r="T99" s="1"/>
      <c r="U99" s="1"/>
      <c r="V99" s="1"/>
    </row>
    <row r="100" spans="1:22" ht="29.25" customHeight="1" x14ac:dyDescent="0.25">
      <c r="A100" s="9">
        <v>16</v>
      </c>
      <c r="B100" s="9"/>
      <c r="C100" s="81" t="s">
        <v>143</v>
      </c>
      <c r="D100" s="69">
        <f>SUM(D101:D106)</f>
        <v>4828.2959300000002</v>
      </c>
      <c r="E100" s="82">
        <f>SUM(E101:E106)</f>
        <v>3759.1539600000006</v>
      </c>
      <c r="F100" s="83">
        <f t="shared" si="41"/>
        <v>0.77856743134632189</v>
      </c>
      <c r="G100" s="69">
        <f>SUM(G101:G106)</f>
        <v>378.21470000000005</v>
      </c>
      <c r="H100" s="82">
        <f>SUM(H101:H106)</f>
        <v>140.64125999999999</v>
      </c>
      <c r="I100" s="83">
        <f t="shared" si="38"/>
        <v>0.37185561534229095</v>
      </c>
      <c r="J100" s="69">
        <f>SUM(J101:J106)</f>
        <v>0</v>
      </c>
      <c r="K100" s="82">
        <f>SUM(K101:K106)</f>
        <v>0</v>
      </c>
      <c r="L100" s="83" t="str">
        <f t="shared" si="44"/>
        <v xml:space="preserve"> </v>
      </c>
      <c r="M100" s="69">
        <f>SUM(M101:M106)</f>
        <v>480.45072999999996</v>
      </c>
      <c r="N100" s="82">
        <f>SUM(N101:N106)</f>
        <v>359.92282999999998</v>
      </c>
      <c r="O100" s="83">
        <f t="shared" si="42"/>
        <v>0.74913577506688356</v>
      </c>
      <c r="P100" s="69">
        <f>SUM(P101:P106)</f>
        <v>3969.6304999999998</v>
      </c>
      <c r="Q100" s="82">
        <f>SUM(Q101:Q106)</f>
        <v>3258.5898700000002</v>
      </c>
      <c r="R100" s="83">
        <f t="shared" si="43"/>
        <v>0.82087989549657092</v>
      </c>
      <c r="S100" s="1"/>
      <c r="T100" s="1"/>
      <c r="U100" s="1"/>
      <c r="V100" s="1"/>
    </row>
    <row r="101" spans="1:22" s="7" customFormat="1" ht="15" customHeight="1" outlineLevel="1" x14ac:dyDescent="0.25">
      <c r="A101" s="8"/>
      <c r="B101" s="8"/>
      <c r="C101" s="84" t="s">
        <v>142</v>
      </c>
      <c r="D101" s="88">
        <f t="shared" si="45"/>
        <v>1299.2552000000001</v>
      </c>
      <c r="E101" s="86">
        <f t="shared" si="45"/>
        <v>796.62414000000001</v>
      </c>
      <c r="F101" s="87">
        <f t="shared" si="41"/>
        <v>0.61313908152917151</v>
      </c>
      <c r="G101" s="88">
        <v>371.65213</v>
      </c>
      <c r="H101" s="86">
        <v>121.23027999999999</v>
      </c>
      <c r="I101" s="87">
        <f t="shared" si="38"/>
        <v>0.32619288365170945</v>
      </c>
      <c r="J101" s="88"/>
      <c r="K101" s="86"/>
      <c r="L101" s="87" t="str">
        <f t="shared" si="44"/>
        <v xml:space="preserve"> </v>
      </c>
      <c r="M101" s="88">
        <v>248.75626</v>
      </c>
      <c r="N101" s="86">
        <v>170.76227</v>
      </c>
      <c r="O101" s="87">
        <f t="shared" si="42"/>
        <v>0.68646421199611218</v>
      </c>
      <c r="P101" s="88">
        <v>678.84681</v>
      </c>
      <c r="Q101" s="86">
        <v>504.63159000000002</v>
      </c>
      <c r="R101" s="87">
        <f t="shared" si="43"/>
        <v>0.74336592964177006</v>
      </c>
      <c r="S101" s="1"/>
      <c r="T101" s="1"/>
      <c r="U101" s="1"/>
      <c r="V101" s="1"/>
    </row>
    <row r="102" spans="1:22" s="7" customFormat="1" ht="15" customHeight="1" outlineLevel="1" x14ac:dyDescent="0.25">
      <c r="A102" s="8"/>
      <c r="B102" s="8"/>
      <c r="C102" s="84" t="s">
        <v>58</v>
      </c>
      <c r="D102" s="88">
        <f t="shared" si="45"/>
        <v>234.56324999999998</v>
      </c>
      <c r="E102" s="86">
        <f t="shared" si="45"/>
        <v>202.03506000000002</v>
      </c>
      <c r="F102" s="87">
        <f t="shared" si="41"/>
        <v>0.86132444020962373</v>
      </c>
      <c r="G102" s="88">
        <v>0.9088099999999999</v>
      </c>
      <c r="H102" s="86">
        <v>11.278219999999999</v>
      </c>
      <c r="I102" s="87" t="str">
        <f t="shared" ref="I102:I108" si="46">IF(G102=0," ",IF(H102/G102*100&gt;200,"св.200",H102/G102))</f>
        <v>св.200</v>
      </c>
      <c r="J102" s="88"/>
      <c r="K102" s="86"/>
      <c r="L102" s="87" t="str">
        <f t="shared" si="44"/>
        <v xml:space="preserve"> </v>
      </c>
      <c r="M102" s="88">
        <v>67.025639999999996</v>
      </c>
      <c r="N102" s="86">
        <v>57.192430000000002</v>
      </c>
      <c r="O102" s="87">
        <f t="shared" si="42"/>
        <v>0.85329181489352446</v>
      </c>
      <c r="P102" s="88">
        <v>166.62879999999998</v>
      </c>
      <c r="Q102" s="86">
        <v>133.56441000000001</v>
      </c>
      <c r="R102" s="87">
        <f t="shared" si="43"/>
        <v>0.80156857638055379</v>
      </c>
      <c r="S102" s="1"/>
      <c r="T102" s="1"/>
      <c r="U102" s="1"/>
      <c r="V102" s="1"/>
    </row>
    <row r="103" spans="1:22" s="7" customFormat="1" ht="15" customHeight="1" outlineLevel="1" x14ac:dyDescent="0.25">
      <c r="A103" s="8"/>
      <c r="B103" s="8"/>
      <c r="C103" s="84" t="s">
        <v>57</v>
      </c>
      <c r="D103" s="88">
        <f t="shared" si="45"/>
        <v>947.97083999999995</v>
      </c>
      <c r="E103" s="86">
        <f t="shared" si="45"/>
        <v>722.21990000000005</v>
      </c>
      <c r="F103" s="87">
        <f t="shared" si="41"/>
        <v>0.76185877194281637</v>
      </c>
      <c r="G103" s="88">
        <v>0.32019999999999998</v>
      </c>
      <c r="H103" s="86">
        <v>1.282</v>
      </c>
      <c r="I103" s="87" t="str">
        <f t="shared" si="46"/>
        <v>св.200</v>
      </c>
      <c r="J103" s="88"/>
      <c r="K103" s="86"/>
      <c r="L103" s="87" t="str">
        <f t="shared" si="44"/>
        <v xml:space="preserve"> </v>
      </c>
      <c r="M103" s="88">
        <v>48.903779999999998</v>
      </c>
      <c r="N103" s="86">
        <v>41.902360000000002</v>
      </c>
      <c r="O103" s="87">
        <f t="shared" si="42"/>
        <v>0.85683274380835195</v>
      </c>
      <c r="P103" s="88">
        <v>898.74685999999997</v>
      </c>
      <c r="Q103" s="86">
        <v>679.03554000000008</v>
      </c>
      <c r="R103" s="87">
        <f t="shared" si="43"/>
        <v>0.75553592476528941</v>
      </c>
      <c r="S103" s="1"/>
      <c r="T103" s="1"/>
      <c r="U103" s="1"/>
      <c r="V103" s="1"/>
    </row>
    <row r="104" spans="1:22" s="7" customFormat="1" ht="15" customHeight="1" outlineLevel="1" x14ac:dyDescent="0.25">
      <c r="A104" s="8"/>
      <c r="B104" s="8"/>
      <c r="C104" s="84" t="s">
        <v>56</v>
      </c>
      <c r="D104" s="88">
        <f t="shared" si="45"/>
        <v>661.67813000000001</v>
      </c>
      <c r="E104" s="86">
        <f t="shared" si="45"/>
        <v>564.39393000000007</v>
      </c>
      <c r="F104" s="87">
        <f t="shared" si="41"/>
        <v>0.85297352959209949</v>
      </c>
      <c r="G104" s="88">
        <v>0.24740000000000001</v>
      </c>
      <c r="H104" s="86">
        <v>0.99529999999999996</v>
      </c>
      <c r="I104" s="87" t="str">
        <f t="shared" si="46"/>
        <v>св.200</v>
      </c>
      <c r="J104" s="88"/>
      <c r="K104" s="86"/>
      <c r="L104" s="87" t="str">
        <f t="shared" si="44"/>
        <v xml:space="preserve"> </v>
      </c>
      <c r="M104" s="88">
        <v>28.566179999999999</v>
      </c>
      <c r="N104" s="86">
        <v>18.58483</v>
      </c>
      <c r="O104" s="87">
        <f t="shared" si="42"/>
        <v>0.650588563119045</v>
      </c>
      <c r="P104" s="88">
        <v>632.86455000000001</v>
      </c>
      <c r="Q104" s="86">
        <v>544.81380000000001</v>
      </c>
      <c r="R104" s="87">
        <f t="shared" si="43"/>
        <v>0.86086951781388299</v>
      </c>
      <c r="S104" s="1"/>
      <c r="T104" s="1"/>
      <c r="U104" s="1"/>
      <c r="V104" s="1"/>
    </row>
    <row r="105" spans="1:22" s="7" customFormat="1" ht="15" customHeight="1" outlineLevel="1" x14ac:dyDescent="0.25">
      <c r="A105" s="8"/>
      <c r="B105" s="8"/>
      <c r="C105" s="84" t="s">
        <v>55</v>
      </c>
      <c r="D105" s="88">
        <f t="shared" si="45"/>
        <v>730.76299000000006</v>
      </c>
      <c r="E105" s="86">
        <f t="shared" si="45"/>
        <v>622.45457999999996</v>
      </c>
      <c r="F105" s="87">
        <f t="shared" si="41"/>
        <v>0.85178722584185596</v>
      </c>
      <c r="G105" s="88">
        <v>4.7180799999999996</v>
      </c>
      <c r="H105" s="86">
        <v>5.1519500000000003</v>
      </c>
      <c r="I105" s="87">
        <f t="shared" si="46"/>
        <v>1.0919590172273468</v>
      </c>
      <c r="J105" s="88"/>
      <c r="K105" s="86"/>
      <c r="L105" s="87" t="str">
        <f t="shared" si="44"/>
        <v xml:space="preserve"> </v>
      </c>
      <c r="M105" s="88">
        <v>8.6396299999999986</v>
      </c>
      <c r="N105" s="86">
        <v>6.5123699999999998</v>
      </c>
      <c r="O105" s="87">
        <f t="shared" si="42"/>
        <v>0.75377880765727245</v>
      </c>
      <c r="P105" s="88">
        <v>717.40528000000006</v>
      </c>
      <c r="Q105" s="86">
        <v>610.79025999999999</v>
      </c>
      <c r="R105" s="87">
        <f t="shared" si="43"/>
        <v>0.8513880187778935</v>
      </c>
      <c r="S105" s="1"/>
      <c r="T105" s="1"/>
      <c r="U105" s="1"/>
      <c r="V105" s="1"/>
    </row>
    <row r="106" spans="1:22" s="7" customFormat="1" ht="15" customHeight="1" outlineLevel="1" x14ac:dyDescent="0.25">
      <c r="A106" s="8"/>
      <c r="B106" s="8"/>
      <c r="C106" s="84" t="s">
        <v>54</v>
      </c>
      <c r="D106" s="88">
        <f t="shared" si="45"/>
        <v>954.06551999999999</v>
      </c>
      <c r="E106" s="86">
        <f t="shared" si="45"/>
        <v>851.42634999999996</v>
      </c>
      <c r="F106" s="87">
        <f t="shared" si="41"/>
        <v>0.89241916005936361</v>
      </c>
      <c r="G106" s="88">
        <v>0.36807999999999996</v>
      </c>
      <c r="H106" s="86">
        <v>0.70350999999999997</v>
      </c>
      <c r="I106" s="87">
        <f t="shared" si="46"/>
        <v>1.9112964572918931</v>
      </c>
      <c r="J106" s="88"/>
      <c r="K106" s="86"/>
      <c r="L106" s="87" t="str">
        <f>IF(J106=0," ",IF(K106/J106*100&gt;200,"св.200",K106/J106))</f>
        <v xml:space="preserve"> </v>
      </c>
      <c r="M106" s="88">
        <v>78.559240000000003</v>
      </c>
      <c r="N106" s="86">
        <v>64.96857</v>
      </c>
      <c r="O106" s="87">
        <f t="shared" si="42"/>
        <v>0.82700099950050432</v>
      </c>
      <c r="P106" s="88">
        <v>875.13819999999998</v>
      </c>
      <c r="Q106" s="86">
        <v>785.75427000000002</v>
      </c>
      <c r="R106" s="87">
        <f t="shared" si="43"/>
        <v>0.89786306894156831</v>
      </c>
      <c r="S106" s="1"/>
      <c r="T106" s="1"/>
      <c r="U106" s="1"/>
      <c r="V106" s="1"/>
    </row>
    <row r="107" spans="1:22" ht="31.5" customHeight="1" x14ac:dyDescent="0.25">
      <c r="A107" s="9">
        <v>17</v>
      </c>
      <c r="B107" s="9"/>
      <c r="C107" s="81" t="s">
        <v>171</v>
      </c>
      <c r="D107" s="69">
        <f>SUM(D108:D113)</f>
        <v>3537.2807400000002</v>
      </c>
      <c r="E107" s="82">
        <f>SUM(E108:E113)</f>
        <v>2176.0304900000001</v>
      </c>
      <c r="F107" s="83">
        <f t="shared" si="41"/>
        <v>0.61517042325568994</v>
      </c>
      <c r="G107" s="69">
        <f>SUM(G108:G113)</f>
        <v>84.730229999999992</v>
      </c>
      <c r="H107" s="82">
        <f>SUM(H108:H113)</f>
        <v>22.14819</v>
      </c>
      <c r="I107" s="83">
        <f t="shared" si="46"/>
        <v>0.26139655232849007</v>
      </c>
      <c r="J107" s="69">
        <f>SUM(J108:J113)</f>
        <v>1.3527100000000001</v>
      </c>
      <c r="K107" s="82">
        <f>SUM(K108:K113)</f>
        <v>0</v>
      </c>
      <c r="L107" s="83">
        <f t="shared" si="44"/>
        <v>0</v>
      </c>
      <c r="M107" s="69">
        <f>SUM(M108:M113)</f>
        <v>957.20361000000003</v>
      </c>
      <c r="N107" s="82">
        <f>SUM(N108:N113)</f>
        <v>462.67857000000004</v>
      </c>
      <c r="O107" s="83">
        <f t="shared" si="42"/>
        <v>0.48336484021408987</v>
      </c>
      <c r="P107" s="69">
        <f>SUM(P108:P113)</f>
        <v>2493.9941899999999</v>
      </c>
      <c r="Q107" s="82">
        <f>SUM(Q108:Q113)</f>
        <v>1691.20373</v>
      </c>
      <c r="R107" s="83">
        <f t="shared" si="43"/>
        <v>0.67811053320857972</v>
      </c>
      <c r="S107" s="1"/>
      <c r="T107" s="1"/>
      <c r="U107" s="1"/>
      <c r="V107" s="1"/>
    </row>
    <row r="108" spans="1:22" s="7" customFormat="1" ht="13.5" customHeight="1" outlineLevel="1" x14ac:dyDescent="0.25">
      <c r="A108" s="8"/>
      <c r="B108" s="8"/>
      <c r="C108" s="84" t="s">
        <v>168</v>
      </c>
      <c r="D108" s="88">
        <f t="shared" si="45"/>
        <v>1293.7846099999999</v>
      </c>
      <c r="E108" s="86">
        <f t="shared" si="45"/>
        <v>768.60838999999999</v>
      </c>
      <c r="F108" s="87">
        <f t="shared" si="41"/>
        <v>0.59407754896697995</v>
      </c>
      <c r="G108" s="88">
        <v>68.184119999999993</v>
      </c>
      <c r="H108" s="86">
        <v>12.22368</v>
      </c>
      <c r="I108" s="87">
        <f t="shared" si="46"/>
        <v>0.17927458768991961</v>
      </c>
      <c r="J108" s="88"/>
      <c r="K108" s="86"/>
      <c r="L108" s="87" t="str">
        <f t="shared" si="44"/>
        <v xml:space="preserve"> </v>
      </c>
      <c r="M108" s="88">
        <v>356.10697999999996</v>
      </c>
      <c r="N108" s="86">
        <v>127.50048</v>
      </c>
      <c r="O108" s="87">
        <f t="shared" si="42"/>
        <v>0.35803982275214041</v>
      </c>
      <c r="P108" s="88">
        <v>869.49351000000001</v>
      </c>
      <c r="Q108" s="86">
        <v>628.88423</v>
      </c>
      <c r="R108" s="87">
        <f t="shared" si="43"/>
        <v>0.72327650841235147</v>
      </c>
      <c r="S108" s="1"/>
      <c r="T108" s="1"/>
      <c r="U108" s="1"/>
      <c r="V108" s="1"/>
    </row>
    <row r="109" spans="1:22" s="7" customFormat="1" ht="15" customHeight="1" outlineLevel="1" x14ac:dyDescent="0.25">
      <c r="A109" s="8"/>
      <c r="B109" s="8"/>
      <c r="C109" s="84" t="s">
        <v>163</v>
      </c>
      <c r="D109" s="88">
        <f t="shared" si="45"/>
        <v>501.98399000000001</v>
      </c>
      <c r="E109" s="86">
        <f t="shared" si="45"/>
        <v>308.88469999999995</v>
      </c>
      <c r="F109" s="87">
        <f t="shared" si="41"/>
        <v>0.61532779162937035</v>
      </c>
      <c r="G109" s="88">
        <v>4.9841499999999996</v>
      </c>
      <c r="H109" s="86">
        <v>5.2009600000000002</v>
      </c>
      <c r="I109" s="87">
        <f t="shared" ref="I109:I136" si="47">IF(G109=0," ",IF(H109/G109*100&gt;200,"св.200",H109/G109))</f>
        <v>1.0434998946660916</v>
      </c>
      <c r="J109" s="88"/>
      <c r="K109" s="86"/>
      <c r="L109" s="87" t="str">
        <f t="shared" si="44"/>
        <v xml:space="preserve"> </v>
      </c>
      <c r="M109" s="88">
        <v>118.43606</v>
      </c>
      <c r="N109" s="86">
        <v>35.233330000000002</v>
      </c>
      <c r="O109" s="87">
        <f t="shared" si="42"/>
        <v>0.29748819742906008</v>
      </c>
      <c r="P109" s="88">
        <v>378.56378000000001</v>
      </c>
      <c r="Q109" s="86">
        <v>268.45040999999998</v>
      </c>
      <c r="R109" s="87">
        <f t="shared" si="43"/>
        <v>0.70912861764007107</v>
      </c>
      <c r="S109" s="1"/>
      <c r="T109" s="1"/>
      <c r="U109" s="1"/>
      <c r="V109" s="1"/>
    </row>
    <row r="110" spans="1:22" s="7" customFormat="1" ht="15" customHeight="1" outlineLevel="1" x14ac:dyDescent="0.25">
      <c r="A110" s="8"/>
      <c r="B110" s="8"/>
      <c r="C110" s="84" t="s">
        <v>53</v>
      </c>
      <c r="D110" s="88">
        <f t="shared" si="45"/>
        <v>306.11896999999999</v>
      </c>
      <c r="E110" s="86">
        <f t="shared" si="45"/>
        <v>130.16914</v>
      </c>
      <c r="F110" s="87">
        <f t="shared" si="41"/>
        <v>0.42522402319594893</v>
      </c>
      <c r="G110" s="88">
        <v>5.1650000000000001E-2</v>
      </c>
      <c r="H110" s="86">
        <v>5.1650000000000001E-2</v>
      </c>
      <c r="I110" s="87">
        <f t="shared" si="47"/>
        <v>1</v>
      </c>
      <c r="J110" s="88"/>
      <c r="K110" s="86"/>
      <c r="L110" s="87" t="str">
        <f t="shared" ref="L110:L112" si="48">IF(K110=0," ",IF(K110/J110*100&gt;200,"св.200",K110/J110))</f>
        <v xml:space="preserve"> </v>
      </c>
      <c r="M110" s="88">
        <v>51.018000000000001</v>
      </c>
      <c r="N110" s="86">
        <v>19.37358</v>
      </c>
      <c r="O110" s="87">
        <f t="shared" si="42"/>
        <v>0.37974009173232975</v>
      </c>
      <c r="P110" s="88">
        <v>255.04931999999999</v>
      </c>
      <c r="Q110" s="86">
        <v>110.74391</v>
      </c>
      <c r="R110" s="87">
        <f t="shared" si="43"/>
        <v>0.4342058626151209</v>
      </c>
      <c r="S110" s="1"/>
      <c r="T110" s="1"/>
      <c r="U110" s="1"/>
      <c r="V110" s="1"/>
    </row>
    <row r="111" spans="1:22" s="7" customFormat="1" ht="15" customHeight="1" outlineLevel="1" x14ac:dyDescent="0.25">
      <c r="A111" s="8"/>
      <c r="B111" s="8"/>
      <c r="C111" s="84" t="s">
        <v>52</v>
      </c>
      <c r="D111" s="88">
        <f t="shared" si="45"/>
        <v>468.88808999999998</v>
      </c>
      <c r="E111" s="86">
        <f t="shared" si="45"/>
        <v>286.32918000000001</v>
      </c>
      <c r="F111" s="87">
        <f t="shared" si="41"/>
        <v>0.61065568971905437</v>
      </c>
      <c r="G111" s="88">
        <v>1.3622400000000001</v>
      </c>
      <c r="H111" s="86">
        <v>0.48275000000000001</v>
      </c>
      <c r="I111" s="87">
        <f t="shared" si="47"/>
        <v>0.35437955132722571</v>
      </c>
      <c r="J111" s="136">
        <v>7.1999999999999998E-3</v>
      </c>
      <c r="K111" s="86"/>
      <c r="L111" s="87">
        <f>IF(J111=0," ",IF(K111/J111*100&gt;200,"св.200",K111/J111))</f>
        <v>0</v>
      </c>
      <c r="M111" s="88">
        <v>109.12624000000001</v>
      </c>
      <c r="N111" s="86">
        <v>64.380949999999999</v>
      </c>
      <c r="O111" s="87">
        <f t="shared" si="42"/>
        <v>0.58996763748114101</v>
      </c>
      <c r="P111" s="88">
        <v>358.39240999999998</v>
      </c>
      <c r="Q111" s="86">
        <v>221.46548000000001</v>
      </c>
      <c r="R111" s="87">
        <f t="shared" si="43"/>
        <v>0.61794132303192473</v>
      </c>
      <c r="S111" s="1"/>
      <c r="T111" s="1"/>
      <c r="U111" s="1"/>
      <c r="V111" s="1"/>
    </row>
    <row r="112" spans="1:22" s="7" customFormat="1" ht="15" customHeight="1" outlineLevel="1" x14ac:dyDescent="0.25">
      <c r="A112" s="8"/>
      <c r="B112" s="8"/>
      <c r="C112" s="84" t="s">
        <v>51</v>
      </c>
      <c r="D112" s="88">
        <f t="shared" si="45"/>
        <v>228.73579000000001</v>
      </c>
      <c r="E112" s="86">
        <f t="shared" si="45"/>
        <v>168.75970000000001</v>
      </c>
      <c r="F112" s="87">
        <f t="shared" si="41"/>
        <v>0.73779315427638148</v>
      </c>
      <c r="G112" s="88">
        <v>0.38351999999999997</v>
      </c>
      <c r="H112" s="86">
        <v>2.3744099999999997</v>
      </c>
      <c r="I112" s="87" t="str">
        <f t="shared" si="47"/>
        <v>св.200</v>
      </c>
      <c r="J112" s="88"/>
      <c r="K112" s="86"/>
      <c r="L112" s="87" t="str">
        <f t="shared" si="48"/>
        <v xml:space="preserve"> </v>
      </c>
      <c r="M112" s="88">
        <v>220.42448999999999</v>
      </c>
      <c r="N112" s="86">
        <v>161.00480999999999</v>
      </c>
      <c r="O112" s="87">
        <f t="shared" si="42"/>
        <v>0.73043067945853024</v>
      </c>
      <c r="P112" s="88">
        <v>7.9277799999999994</v>
      </c>
      <c r="Q112" s="86">
        <v>5.3804799999999995</v>
      </c>
      <c r="R112" s="87">
        <f t="shared" si="43"/>
        <v>0.67868684549773073</v>
      </c>
      <c r="S112" s="1"/>
      <c r="T112" s="1"/>
      <c r="U112" s="1"/>
      <c r="V112" s="1"/>
    </row>
    <row r="113" spans="1:22" s="7" customFormat="1" ht="15" customHeight="1" outlineLevel="1" x14ac:dyDescent="0.25">
      <c r="A113" s="8"/>
      <c r="B113" s="8"/>
      <c r="C113" s="84" t="s">
        <v>183</v>
      </c>
      <c r="D113" s="88">
        <f t="shared" si="45"/>
        <v>737.76929000000007</v>
      </c>
      <c r="E113" s="86">
        <f t="shared" si="45"/>
        <v>513.27937999999995</v>
      </c>
      <c r="F113" s="87">
        <f t="shared" si="41"/>
        <v>0.6957180069124318</v>
      </c>
      <c r="G113" s="88">
        <v>9.7645499999999998</v>
      </c>
      <c r="H113" s="86">
        <v>1.81474</v>
      </c>
      <c r="I113" s="87">
        <f t="shared" si="47"/>
        <v>0.18584983434976524</v>
      </c>
      <c r="J113" s="88">
        <v>1.34551</v>
      </c>
      <c r="K113" s="86"/>
      <c r="L113" s="87">
        <f>IF(J113=0," ",IF(K113/J113*100&gt;200,"св.200",K113/J113))</f>
        <v>0</v>
      </c>
      <c r="M113" s="88">
        <v>102.09183999999999</v>
      </c>
      <c r="N113" s="86">
        <v>55.185420000000001</v>
      </c>
      <c r="O113" s="87">
        <f t="shared" si="42"/>
        <v>0.54054682528985676</v>
      </c>
      <c r="P113" s="88">
        <v>624.56739000000005</v>
      </c>
      <c r="Q113" s="86">
        <v>456.27921999999995</v>
      </c>
      <c r="R113" s="87">
        <f t="shared" si="43"/>
        <v>0.73055242285384114</v>
      </c>
      <c r="S113" s="1"/>
      <c r="T113" s="1"/>
      <c r="U113" s="1"/>
      <c r="V113" s="1"/>
    </row>
    <row r="114" spans="1:22" ht="31.5" customHeight="1" x14ac:dyDescent="0.25">
      <c r="A114" s="9">
        <v>18</v>
      </c>
      <c r="B114" s="9"/>
      <c r="C114" s="81" t="s">
        <v>141</v>
      </c>
      <c r="D114" s="69">
        <f>SUM(D115:D120)</f>
        <v>11232.014739999999</v>
      </c>
      <c r="E114" s="82">
        <f>SUM(E115:E120)</f>
        <v>5539.9769599999991</v>
      </c>
      <c r="F114" s="83">
        <f t="shared" si="41"/>
        <v>0.49323091967381089</v>
      </c>
      <c r="G114" s="69">
        <f>SUM(G115:G120)</f>
        <v>3725.1905800000004</v>
      </c>
      <c r="H114" s="82">
        <f>SUM(H115:H120)</f>
        <v>866.51000999999997</v>
      </c>
      <c r="I114" s="83">
        <f t="shared" si="47"/>
        <v>0.2326082361133856</v>
      </c>
      <c r="J114" s="69">
        <f>SUM(J115:J120)</f>
        <v>0.44639999999999996</v>
      </c>
      <c r="K114" s="82">
        <f>SUM(K115:K120)</f>
        <v>0</v>
      </c>
      <c r="L114" s="83">
        <f t="shared" si="44"/>
        <v>0</v>
      </c>
      <c r="M114" s="69">
        <f>SUM(M115:M120)</f>
        <v>4761.44146</v>
      </c>
      <c r="N114" s="82">
        <f>SUM(N115:N120)</f>
        <v>2656.9903300000001</v>
      </c>
      <c r="O114" s="83">
        <f t="shared" si="42"/>
        <v>0.55802226118306619</v>
      </c>
      <c r="P114" s="69">
        <f>SUM(P115:P120)</f>
        <v>2744.9362999999998</v>
      </c>
      <c r="Q114" s="82">
        <f>SUM(Q115:Q120)</f>
        <v>2016.4766200000001</v>
      </c>
      <c r="R114" s="83">
        <f t="shared" si="43"/>
        <v>0.73461690896069254</v>
      </c>
      <c r="S114" s="1"/>
      <c r="T114" s="1"/>
      <c r="U114" s="1"/>
      <c r="V114" s="1"/>
    </row>
    <row r="115" spans="1:22" s="7" customFormat="1" ht="15" customHeight="1" outlineLevel="1" x14ac:dyDescent="0.25">
      <c r="A115" s="8"/>
      <c r="B115" s="8"/>
      <c r="C115" s="84" t="s">
        <v>169</v>
      </c>
      <c r="D115" s="88">
        <f t="shared" si="45"/>
        <v>9083.5687199999993</v>
      </c>
      <c r="E115" s="86">
        <f t="shared" si="45"/>
        <v>3897.9062800000002</v>
      </c>
      <c r="F115" s="87">
        <f t="shared" si="41"/>
        <v>0.42911617670901492</v>
      </c>
      <c r="G115" s="88">
        <v>3722.0740699999997</v>
      </c>
      <c r="H115" s="86">
        <v>863.77541000000008</v>
      </c>
      <c r="I115" s="87">
        <f t="shared" si="47"/>
        <v>0.23206830217647983</v>
      </c>
      <c r="J115" s="88"/>
      <c r="K115" s="86"/>
      <c r="L115" s="87" t="str">
        <f t="shared" si="44"/>
        <v xml:space="preserve"> </v>
      </c>
      <c r="M115" s="88">
        <v>3976.5677900000001</v>
      </c>
      <c r="N115" s="86">
        <v>2229.4860600000002</v>
      </c>
      <c r="O115" s="87">
        <f t="shared" si="42"/>
        <v>0.56065586650039234</v>
      </c>
      <c r="P115" s="88">
        <v>1384.92686</v>
      </c>
      <c r="Q115" s="86">
        <v>804.64481000000001</v>
      </c>
      <c r="R115" s="87">
        <f t="shared" si="43"/>
        <v>0.58100166387126029</v>
      </c>
      <c r="S115" s="1"/>
      <c r="T115" s="1"/>
      <c r="U115" s="1"/>
      <c r="V115" s="1"/>
    </row>
    <row r="116" spans="1:22" s="7" customFormat="1" ht="15" customHeight="1" outlineLevel="1" x14ac:dyDescent="0.25">
      <c r="A116" s="8"/>
      <c r="B116" s="8"/>
      <c r="C116" s="84" t="s">
        <v>50</v>
      </c>
      <c r="D116" s="88">
        <f t="shared" si="45"/>
        <v>216.60701</v>
      </c>
      <c r="E116" s="86">
        <f t="shared" si="45"/>
        <v>147.83408</v>
      </c>
      <c r="F116" s="87">
        <f t="shared" si="41"/>
        <v>0.68249905670181221</v>
      </c>
      <c r="G116" s="88">
        <v>1.2626500000000001</v>
      </c>
      <c r="H116" s="86">
        <v>1.16167</v>
      </c>
      <c r="I116" s="87">
        <f t="shared" si="47"/>
        <v>0.92002534352354171</v>
      </c>
      <c r="J116" s="88"/>
      <c r="K116" s="86"/>
      <c r="L116" s="87" t="str">
        <f t="shared" si="44"/>
        <v xml:space="preserve"> </v>
      </c>
      <c r="M116" s="88">
        <v>47.72475</v>
      </c>
      <c r="N116" s="86">
        <v>22.667349999999999</v>
      </c>
      <c r="O116" s="87">
        <f t="shared" si="42"/>
        <v>0.47496005741255842</v>
      </c>
      <c r="P116" s="88">
        <v>167.61960999999999</v>
      </c>
      <c r="Q116" s="86">
        <v>124.00506</v>
      </c>
      <c r="R116" s="87">
        <f t="shared" si="43"/>
        <v>0.7398004326582075</v>
      </c>
      <c r="S116" s="1"/>
      <c r="T116" s="1"/>
      <c r="U116" s="1"/>
      <c r="V116" s="1"/>
    </row>
    <row r="117" spans="1:22" s="7" customFormat="1" ht="15" customHeight="1" outlineLevel="1" x14ac:dyDescent="0.25">
      <c r="A117" s="8"/>
      <c r="B117" s="8"/>
      <c r="C117" s="84" t="s">
        <v>49</v>
      </c>
      <c r="D117" s="88">
        <f t="shared" si="45"/>
        <v>654.08716000000004</v>
      </c>
      <c r="E117" s="86">
        <f t="shared" si="45"/>
        <v>575.26087000000007</v>
      </c>
      <c r="F117" s="87">
        <f t="shared" si="41"/>
        <v>0.8794865656742139</v>
      </c>
      <c r="G117" s="88">
        <v>0.56389999999999996</v>
      </c>
      <c r="H117" s="86">
        <v>7.6549999999999993E-2</v>
      </c>
      <c r="I117" s="87">
        <f t="shared" si="47"/>
        <v>0.1357510196843412</v>
      </c>
      <c r="J117" s="88"/>
      <c r="K117" s="86"/>
      <c r="L117" s="87" t="str">
        <f t="shared" si="44"/>
        <v xml:space="preserve"> </v>
      </c>
      <c r="M117" s="88">
        <v>309.46974999999998</v>
      </c>
      <c r="N117" s="86">
        <v>259.96787</v>
      </c>
      <c r="O117" s="87">
        <f t="shared" si="42"/>
        <v>0.84004291211014981</v>
      </c>
      <c r="P117" s="88">
        <v>344.05351000000002</v>
      </c>
      <c r="Q117" s="86">
        <v>315.21645000000001</v>
      </c>
      <c r="R117" s="87">
        <f t="shared" si="43"/>
        <v>0.91618437492470284</v>
      </c>
      <c r="S117" s="1"/>
      <c r="T117" s="1"/>
      <c r="U117" s="1"/>
      <c r="V117" s="1"/>
    </row>
    <row r="118" spans="1:22" s="7" customFormat="1" ht="15" customHeight="1" outlineLevel="1" x14ac:dyDescent="0.25">
      <c r="A118" s="8"/>
      <c r="B118" s="8"/>
      <c r="C118" s="84" t="s">
        <v>48</v>
      </c>
      <c r="D118" s="88">
        <f t="shared" si="45"/>
        <v>395.71377000000001</v>
      </c>
      <c r="E118" s="86">
        <f t="shared" si="45"/>
        <v>256.22174999999999</v>
      </c>
      <c r="F118" s="87">
        <f t="shared" si="41"/>
        <v>0.64749263084779685</v>
      </c>
      <c r="G118" s="88">
        <v>6.2350000000000003E-2</v>
      </c>
      <c r="H118" s="86">
        <v>6.2350000000000003E-2</v>
      </c>
      <c r="I118" s="87">
        <f t="shared" si="47"/>
        <v>1</v>
      </c>
      <c r="J118" s="88"/>
      <c r="K118" s="86"/>
      <c r="L118" s="87" t="str">
        <f t="shared" si="44"/>
        <v xml:space="preserve"> </v>
      </c>
      <c r="M118" s="88">
        <v>140.12381999999999</v>
      </c>
      <c r="N118" s="86">
        <v>23.745360000000002</v>
      </c>
      <c r="O118" s="87">
        <f t="shared" si="42"/>
        <v>0.16945983916224952</v>
      </c>
      <c r="P118" s="88">
        <v>255.52760000000001</v>
      </c>
      <c r="Q118" s="86">
        <v>232.41404</v>
      </c>
      <c r="R118" s="87">
        <f t="shared" si="43"/>
        <v>0.9095457398731096</v>
      </c>
      <c r="S118" s="1"/>
      <c r="T118" s="1"/>
      <c r="U118" s="1"/>
      <c r="V118" s="1"/>
    </row>
    <row r="119" spans="1:22" s="7" customFormat="1" ht="15" customHeight="1" outlineLevel="1" x14ac:dyDescent="0.25">
      <c r="A119" s="8"/>
      <c r="B119" s="8"/>
      <c r="C119" s="84" t="s">
        <v>47</v>
      </c>
      <c r="D119" s="88">
        <f t="shared" si="45"/>
        <v>221.55948000000001</v>
      </c>
      <c r="E119" s="86">
        <f t="shared" si="45"/>
        <v>133.39679000000001</v>
      </c>
      <c r="F119" s="87">
        <f t="shared" si="41"/>
        <v>0.60208116574384452</v>
      </c>
      <c r="G119" s="88">
        <v>0.16978000000000001</v>
      </c>
      <c r="H119" s="86">
        <v>0.16978000000000001</v>
      </c>
      <c r="I119" s="87">
        <f t="shared" si="47"/>
        <v>1</v>
      </c>
      <c r="J119" s="88">
        <v>0.44639999999999996</v>
      </c>
      <c r="K119" s="86"/>
      <c r="L119" s="87">
        <f t="shared" si="44"/>
        <v>0</v>
      </c>
      <c r="M119" s="88">
        <v>129.87135000000001</v>
      </c>
      <c r="N119" s="86">
        <v>64.762500000000003</v>
      </c>
      <c r="O119" s="87">
        <f t="shared" si="42"/>
        <v>0.49866656502762158</v>
      </c>
      <c r="P119" s="88">
        <v>91.071950000000001</v>
      </c>
      <c r="Q119" s="86">
        <v>68.46450999999999</v>
      </c>
      <c r="R119" s="87">
        <f t="shared" si="43"/>
        <v>0.75176286441654083</v>
      </c>
      <c r="S119" s="1"/>
      <c r="T119" s="1"/>
      <c r="U119" s="1"/>
      <c r="V119" s="1"/>
    </row>
    <row r="120" spans="1:22" s="7" customFormat="1" ht="15" customHeight="1" outlineLevel="1" x14ac:dyDescent="0.25">
      <c r="A120" s="8"/>
      <c r="B120" s="8"/>
      <c r="C120" s="84" t="s">
        <v>46</v>
      </c>
      <c r="D120" s="88">
        <f t="shared" si="45"/>
        <v>660.47860000000003</v>
      </c>
      <c r="E120" s="86">
        <f t="shared" si="45"/>
        <v>529.35718999999995</v>
      </c>
      <c r="F120" s="87">
        <f t="shared" si="41"/>
        <v>0.80147515755998744</v>
      </c>
      <c r="G120" s="88">
        <v>1.0578299999999998</v>
      </c>
      <c r="H120" s="86">
        <v>1.2642500000000001</v>
      </c>
      <c r="I120" s="87">
        <f t="shared" si="47"/>
        <v>1.1951353242014315</v>
      </c>
      <c r="J120" s="88"/>
      <c r="K120" s="86"/>
      <c r="L120" s="87" t="str">
        <f t="shared" si="44"/>
        <v xml:space="preserve"> </v>
      </c>
      <c r="M120" s="88">
        <v>157.684</v>
      </c>
      <c r="N120" s="86">
        <v>56.361190000000001</v>
      </c>
      <c r="O120" s="87">
        <f t="shared" si="42"/>
        <v>0.35743125491489308</v>
      </c>
      <c r="P120" s="88">
        <v>501.73677000000004</v>
      </c>
      <c r="Q120" s="86">
        <v>471.73174999999998</v>
      </c>
      <c r="R120" s="87">
        <f t="shared" si="43"/>
        <v>0.94019768573070683</v>
      </c>
      <c r="S120" s="1"/>
      <c r="T120" s="1"/>
      <c r="U120" s="1"/>
      <c r="V120" s="1"/>
    </row>
    <row r="121" spans="1:22" ht="30" customHeight="1" x14ac:dyDescent="0.25">
      <c r="A121" s="9">
        <v>19</v>
      </c>
      <c r="B121" s="9"/>
      <c r="C121" s="81" t="s">
        <v>140</v>
      </c>
      <c r="D121" s="69">
        <f>SUM(D122:D129)</f>
        <v>7200.2789200000007</v>
      </c>
      <c r="E121" s="82">
        <f>SUM(E122:E129)</f>
        <v>6216.2890699999989</v>
      </c>
      <c r="F121" s="83">
        <f t="shared" si="41"/>
        <v>0.86334003711067331</v>
      </c>
      <c r="G121" s="69">
        <f>SUM(G122:G129)</f>
        <v>442.58479999999992</v>
      </c>
      <c r="H121" s="82">
        <f>SUM(H122:H129)</f>
        <v>511.03583000000003</v>
      </c>
      <c r="I121" s="83">
        <f t="shared" si="47"/>
        <v>1.1546619540481284</v>
      </c>
      <c r="J121" s="69">
        <f>SUM(J122:J129)</f>
        <v>2.6600999999999999</v>
      </c>
      <c r="K121" s="82">
        <f>SUM(K122:K129)</f>
        <v>3.0914999999999999</v>
      </c>
      <c r="L121" s="83">
        <f t="shared" si="44"/>
        <v>1.1621743543475809</v>
      </c>
      <c r="M121" s="69">
        <f>SUM(M122:M129)</f>
        <v>869.46716000000015</v>
      </c>
      <c r="N121" s="82">
        <f>SUM(N122:N129)</f>
        <v>408.98850000000004</v>
      </c>
      <c r="O121" s="83">
        <f t="shared" si="42"/>
        <v>0.47038981897832688</v>
      </c>
      <c r="P121" s="69">
        <f>SUM(P122:P129)</f>
        <v>5885.5668600000008</v>
      </c>
      <c r="Q121" s="82">
        <f>SUM(Q122:Q129)</f>
        <v>5293.1732399999992</v>
      </c>
      <c r="R121" s="83">
        <f t="shared" si="43"/>
        <v>0.89934807740846878</v>
      </c>
      <c r="S121" s="1"/>
      <c r="T121" s="1"/>
      <c r="U121" s="1"/>
      <c r="V121" s="1"/>
    </row>
    <row r="122" spans="1:22" s="7" customFormat="1" ht="15" customHeight="1" outlineLevel="1" x14ac:dyDescent="0.25">
      <c r="A122" s="8"/>
      <c r="B122" s="10"/>
      <c r="C122" s="84" t="s">
        <v>139</v>
      </c>
      <c r="D122" s="88">
        <f t="shared" si="45"/>
        <v>1003.03969</v>
      </c>
      <c r="E122" s="86">
        <f t="shared" si="45"/>
        <v>763.40193999999997</v>
      </c>
      <c r="F122" s="87">
        <f t="shared" si="41"/>
        <v>0.76108846699775157</v>
      </c>
      <c r="G122" s="88">
        <v>347.25046999999995</v>
      </c>
      <c r="H122" s="86">
        <v>446.85527000000002</v>
      </c>
      <c r="I122" s="87">
        <f t="shared" si="47"/>
        <v>1.2868384886563295</v>
      </c>
      <c r="J122" s="88"/>
      <c r="K122" s="86"/>
      <c r="L122" s="87" t="str">
        <f t="shared" si="44"/>
        <v xml:space="preserve"> </v>
      </c>
      <c r="M122" s="88">
        <v>55.289079999999998</v>
      </c>
      <c r="N122" s="86">
        <v>43.77131</v>
      </c>
      <c r="O122" s="87">
        <f t="shared" si="42"/>
        <v>0.79168092505789567</v>
      </c>
      <c r="P122" s="88">
        <v>600.50013999999999</v>
      </c>
      <c r="Q122" s="86">
        <v>272.77535999999998</v>
      </c>
      <c r="R122" s="87">
        <f t="shared" si="43"/>
        <v>0.45424695487997718</v>
      </c>
      <c r="S122" s="1"/>
      <c r="T122" s="1"/>
      <c r="U122" s="1"/>
      <c r="V122" s="1"/>
    </row>
    <row r="123" spans="1:22" s="7" customFormat="1" ht="15" customHeight="1" outlineLevel="1" x14ac:dyDescent="0.25">
      <c r="A123" s="8"/>
      <c r="B123" s="10"/>
      <c r="C123" s="84" t="s">
        <v>45</v>
      </c>
      <c r="D123" s="88">
        <f t="shared" si="45"/>
        <v>314.06912</v>
      </c>
      <c r="E123" s="86">
        <f t="shared" si="45"/>
        <v>118.76794000000001</v>
      </c>
      <c r="F123" s="87">
        <f t="shared" si="41"/>
        <v>0.3781586040677925</v>
      </c>
      <c r="G123" s="88">
        <v>41.2226</v>
      </c>
      <c r="H123" s="86">
        <v>2.35825</v>
      </c>
      <c r="I123" s="87">
        <f t="shared" si="47"/>
        <v>5.7207696748870766E-2</v>
      </c>
      <c r="J123" s="88"/>
      <c r="K123" s="86"/>
      <c r="L123" s="87" t="str">
        <f t="shared" si="44"/>
        <v xml:space="preserve"> </v>
      </c>
      <c r="M123" s="88">
        <v>65.784189999999995</v>
      </c>
      <c r="N123" s="86">
        <v>7.2083000000000004</v>
      </c>
      <c r="O123" s="87">
        <f t="shared" si="42"/>
        <v>0.10957496018420233</v>
      </c>
      <c r="P123" s="88">
        <v>207.06232999999997</v>
      </c>
      <c r="Q123" s="86">
        <v>109.20139</v>
      </c>
      <c r="R123" s="87">
        <f t="shared" si="43"/>
        <v>0.52738414563382929</v>
      </c>
      <c r="S123" s="1"/>
      <c r="T123" s="1"/>
      <c r="U123" s="1"/>
      <c r="V123" s="1"/>
    </row>
    <row r="124" spans="1:22" s="7" customFormat="1" ht="15" customHeight="1" outlineLevel="1" x14ac:dyDescent="0.25">
      <c r="A124" s="8"/>
      <c r="B124" s="10"/>
      <c r="C124" s="84" t="s">
        <v>44</v>
      </c>
      <c r="D124" s="88">
        <f t="shared" si="45"/>
        <v>3404.0528900000004</v>
      </c>
      <c r="E124" s="86">
        <f t="shared" si="45"/>
        <v>3772.8938700000003</v>
      </c>
      <c r="F124" s="87">
        <f t="shared" si="41"/>
        <v>1.108353480958987</v>
      </c>
      <c r="G124" s="88">
        <v>24.118919999999999</v>
      </c>
      <c r="H124" s="86">
        <v>22.15446</v>
      </c>
      <c r="I124" s="87">
        <f t="shared" si="47"/>
        <v>0.91855107940156533</v>
      </c>
      <c r="J124" s="88">
        <v>2.6600999999999999</v>
      </c>
      <c r="K124" s="86">
        <v>2.6600999999999999</v>
      </c>
      <c r="L124" s="87">
        <f t="shared" si="44"/>
        <v>1</v>
      </c>
      <c r="M124" s="88">
        <v>25.53294</v>
      </c>
      <c r="N124" s="86">
        <v>8.9359599999999997</v>
      </c>
      <c r="O124" s="87">
        <f t="shared" si="42"/>
        <v>0.34997771506140696</v>
      </c>
      <c r="P124" s="88">
        <v>3351.7409300000004</v>
      </c>
      <c r="Q124" s="86">
        <v>3739.1433500000003</v>
      </c>
      <c r="R124" s="87">
        <f t="shared" si="43"/>
        <v>1.1155824474775262</v>
      </c>
      <c r="S124" s="1"/>
      <c r="T124" s="1"/>
      <c r="U124" s="1"/>
      <c r="V124" s="1"/>
    </row>
    <row r="125" spans="1:22" s="7" customFormat="1" ht="15" customHeight="1" outlineLevel="1" x14ac:dyDescent="0.25">
      <c r="A125" s="8"/>
      <c r="B125" s="10"/>
      <c r="C125" s="84" t="s">
        <v>43</v>
      </c>
      <c r="D125" s="88">
        <f t="shared" si="45"/>
        <v>439.59314999999998</v>
      </c>
      <c r="E125" s="86">
        <f t="shared" si="45"/>
        <v>438.19993999999997</v>
      </c>
      <c r="F125" s="87">
        <f t="shared" si="41"/>
        <v>0.99683068309867884</v>
      </c>
      <c r="G125" s="88">
        <v>5.2533199999999995</v>
      </c>
      <c r="H125" s="86">
        <v>1.7945</v>
      </c>
      <c r="I125" s="87">
        <f t="shared" si="47"/>
        <v>0.34159350658250404</v>
      </c>
      <c r="J125" s="88"/>
      <c r="K125" s="86"/>
      <c r="L125" s="87" t="str">
        <f t="shared" si="44"/>
        <v xml:space="preserve"> </v>
      </c>
      <c r="M125" s="88">
        <v>212.66498999999999</v>
      </c>
      <c r="N125" s="86">
        <v>201.40057000000002</v>
      </c>
      <c r="O125" s="87">
        <f t="shared" si="42"/>
        <v>0.94703209023732593</v>
      </c>
      <c r="P125" s="88">
        <v>221.67483999999999</v>
      </c>
      <c r="Q125" s="86">
        <v>235.00486999999998</v>
      </c>
      <c r="R125" s="87">
        <f t="shared" si="43"/>
        <v>1.060133256439928</v>
      </c>
      <c r="S125" s="1"/>
      <c r="T125" s="1"/>
      <c r="U125" s="1"/>
      <c r="V125" s="1"/>
    </row>
    <row r="126" spans="1:22" s="7" customFormat="1" ht="15" customHeight="1" outlineLevel="1" x14ac:dyDescent="0.25">
      <c r="A126" s="8"/>
      <c r="B126" s="10"/>
      <c r="C126" s="84" t="s">
        <v>42</v>
      </c>
      <c r="D126" s="88">
        <f t="shared" si="45"/>
        <v>637.31903999999997</v>
      </c>
      <c r="E126" s="86">
        <f t="shared" si="45"/>
        <v>285.83938999999998</v>
      </c>
      <c r="F126" s="87">
        <f t="shared" ref="F126:F142" si="49">IF(D126=0," ",IF(E126/D126*100&gt;200,"св.200",E126/D126))</f>
        <v>0.44850282520980383</v>
      </c>
      <c r="G126" s="88">
        <v>5.0621</v>
      </c>
      <c r="H126" s="86">
        <v>7.1114700000000006</v>
      </c>
      <c r="I126" s="87">
        <f t="shared" si="47"/>
        <v>1.4048458149779737</v>
      </c>
      <c r="J126" s="88"/>
      <c r="K126" s="86">
        <v>0.43139999999999995</v>
      </c>
      <c r="L126" s="87" t="str">
        <f>IF(J126=0," ",IF(K126/J126*100&gt;200,"св.200",K126/J126))</f>
        <v xml:space="preserve"> </v>
      </c>
      <c r="M126" s="88">
        <v>264.15527000000003</v>
      </c>
      <c r="N126" s="86">
        <v>50.164019999999994</v>
      </c>
      <c r="O126" s="87">
        <f t="shared" ref="O126:O142" si="50">IF(M126=0," ",IF(N126/M126*100&gt;200,"св.200",N126/M126))</f>
        <v>0.18990353665857201</v>
      </c>
      <c r="P126" s="88">
        <v>368.10166999999996</v>
      </c>
      <c r="Q126" s="86">
        <v>228.13249999999999</v>
      </c>
      <c r="R126" s="87">
        <f t="shared" ref="R126:R142" si="51">IF(P126=0," ",IF(Q126/P126*100&gt;200,"св.200",Q126/P126))</f>
        <v>0.6197540478422715</v>
      </c>
      <c r="S126" s="1"/>
      <c r="T126" s="1"/>
      <c r="U126" s="1"/>
      <c r="V126" s="1"/>
    </row>
    <row r="127" spans="1:22" s="7" customFormat="1" ht="15" customHeight="1" outlineLevel="1" x14ac:dyDescent="0.25">
      <c r="A127" s="8"/>
      <c r="B127" s="10"/>
      <c r="C127" s="84" t="s">
        <v>41</v>
      </c>
      <c r="D127" s="88">
        <f t="shared" si="45"/>
        <v>879.43455000000006</v>
      </c>
      <c r="E127" s="86">
        <f t="shared" si="45"/>
        <v>531.80816000000004</v>
      </c>
      <c r="F127" s="87">
        <f t="shared" si="49"/>
        <v>0.60471601894649241</v>
      </c>
      <c r="G127" s="88">
        <v>6.5350699999999993</v>
      </c>
      <c r="H127" s="86">
        <v>19.127740000000003</v>
      </c>
      <c r="I127" s="87" t="str">
        <f t="shared" si="47"/>
        <v>св.200</v>
      </c>
      <c r="J127" s="88"/>
      <c r="K127" s="86"/>
      <c r="L127" s="87" t="str">
        <f t="shared" ref="L127:L142" si="52">IF(J127=0," ",IF(K127/J127*100&gt;200,"св.200",K127/J127))</f>
        <v xml:space="preserve"> </v>
      </c>
      <c r="M127" s="88">
        <v>118.7971</v>
      </c>
      <c r="N127" s="86">
        <v>32.200569999999999</v>
      </c>
      <c r="O127" s="87">
        <f t="shared" si="50"/>
        <v>0.27105518569055975</v>
      </c>
      <c r="P127" s="88">
        <v>754.10238000000004</v>
      </c>
      <c r="Q127" s="86">
        <v>480.47985</v>
      </c>
      <c r="R127" s="87">
        <f t="shared" si="51"/>
        <v>0.63715466592215231</v>
      </c>
      <c r="S127" s="1"/>
      <c r="T127" s="1"/>
      <c r="U127" s="1"/>
      <c r="V127" s="1"/>
    </row>
    <row r="128" spans="1:22" s="7" customFormat="1" ht="15" customHeight="1" outlineLevel="1" x14ac:dyDescent="0.25">
      <c r="A128" s="8"/>
      <c r="B128" s="10"/>
      <c r="C128" s="84" t="s">
        <v>40</v>
      </c>
      <c r="D128" s="88">
        <f t="shared" si="45"/>
        <v>101.78130999999999</v>
      </c>
      <c r="E128" s="86">
        <f t="shared" si="45"/>
        <v>69.691220000000001</v>
      </c>
      <c r="F128" s="87">
        <f t="shared" si="49"/>
        <v>0.68471529792650543</v>
      </c>
      <c r="G128" s="88">
        <v>1.1525000000000001</v>
      </c>
      <c r="H128" s="86">
        <v>1.15255</v>
      </c>
      <c r="I128" s="87">
        <f t="shared" si="47"/>
        <v>1.0000433839479392</v>
      </c>
      <c r="J128" s="88"/>
      <c r="K128" s="86"/>
      <c r="L128" s="87" t="str">
        <f t="shared" si="52"/>
        <v xml:space="preserve"> </v>
      </c>
      <c r="M128" s="88">
        <v>19.102169999999997</v>
      </c>
      <c r="N128" s="86">
        <v>13.198379999999998</v>
      </c>
      <c r="O128" s="87">
        <f t="shared" si="50"/>
        <v>0.69093616065609298</v>
      </c>
      <c r="P128" s="88">
        <v>81.52664</v>
      </c>
      <c r="Q128" s="86">
        <v>55.340290000000003</v>
      </c>
      <c r="R128" s="87">
        <f t="shared" si="51"/>
        <v>0.6788000830158093</v>
      </c>
      <c r="S128" s="1"/>
      <c r="T128" s="1"/>
      <c r="U128" s="1"/>
      <c r="V128" s="1"/>
    </row>
    <row r="129" spans="1:22" s="7" customFormat="1" ht="15" customHeight="1" outlineLevel="1" x14ac:dyDescent="0.25">
      <c r="A129" s="8"/>
      <c r="B129" s="10"/>
      <c r="C129" s="84" t="s">
        <v>39</v>
      </c>
      <c r="D129" s="88">
        <f t="shared" si="45"/>
        <v>420.98917</v>
      </c>
      <c r="E129" s="86">
        <f t="shared" si="45"/>
        <v>235.68661</v>
      </c>
      <c r="F129" s="87">
        <f t="shared" si="49"/>
        <v>0.55984007854643858</v>
      </c>
      <c r="G129" s="88">
        <v>11.98982</v>
      </c>
      <c r="H129" s="86">
        <v>10.481590000000001</v>
      </c>
      <c r="I129" s="87">
        <f t="shared" si="47"/>
        <v>0.87420745265566957</v>
      </c>
      <c r="J129" s="88"/>
      <c r="K129" s="86"/>
      <c r="L129" s="87" t="str">
        <f t="shared" si="52"/>
        <v xml:space="preserve"> </v>
      </c>
      <c r="M129" s="88">
        <v>108.14142</v>
      </c>
      <c r="N129" s="86">
        <v>52.109389999999998</v>
      </c>
      <c r="O129" s="87">
        <f t="shared" si="50"/>
        <v>0.48186337852785732</v>
      </c>
      <c r="P129" s="88">
        <v>300.85793000000001</v>
      </c>
      <c r="Q129" s="86">
        <v>173.09563</v>
      </c>
      <c r="R129" s="87">
        <f t="shared" si="51"/>
        <v>0.57534009490791882</v>
      </c>
      <c r="S129" s="1"/>
      <c r="T129" s="1"/>
      <c r="U129" s="1"/>
      <c r="V129" s="1"/>
    </row>
    <row r="130" spans="1:22" ht="28.5" customHeight="1" x14ac:dyDescent="0.25">
      <c r="A130" s="9">
        <v>20</v>
      </c>
      <c r="B130" s="11"/>
      <c r="C130" s="81" t="s">
        <v>138</v>
      </c>
      <c r="D130" s="69">
        <f>SUM(D131:D133,D134:D136)</f>
        <v>3002.8010099999997</v>
      </c>
      <c r="E130" s="82">
        <f>SUM(E131:E133,E134:E136)</f>
        <v>2146.9822399999998</v>
      </c>
      <c r="F130" s="83">
        <f t="shared" si="49"/>
        <v>0.7149931789852435</v>
      </c>
      <c r="G130" s="69">
        <f>SUM(G131:G133,G134:G136)</f>
        <v>99.087130000000016</v>
      </c>
      <c r="H130" s="82">
        <f>SUM(H131:H133,H134:H136)</f>
        <v>567.06993999999997</v>
      </c>
      <c r="I130" s="83" t="str">
        <f t="shared" si="47"/>
        <v>св.200</v>
      </c>
      <c r="J130" s="69">
        <f>SUM(J131:J133,J134:J136)</f>
        <v>0</v>
      </c>
      <c r="K130" s="82">
        <f>SUM(K131:K133,K134:K136)</f>
        <v>0.48089999999999999</v>
      </c>
      <c r="L130" s="83" t="str">
        <f t="shared" si="52"/>
        <v xml:space="preserve"> </v>
      </c>
      <c r="M130" s="69">
        <f>SUM(M131:M133,M134:M136)</f>
        <v>1267.7952599999999</v>
      </c>
      <c r="N130" s="82">
        <f>SUM(N131:N133,N134:N136)</f>
        <v>361.23532999999998</v>
      </c>
      <c r="O130" s="83">
        <f t="shared" si="50"/>
        <v>0.28493191400636725</v>
      </c>
      <c r="P130" s="69">
        <f>SUM(P131:P133,P134:P136)</f>
        <v>1635.9186199999999</v>
      </c>
      <c r="Q130" s="82">
        <f>SUM(Q131:Q133,Q134:Q136)</f>
        <v>1218.19607</v>
      </c>
      <c r="R130" s="83">
        <f t="shared" si="51"/>
        <v>0.74465566630692182</v>
      </c>
      <c r="S130" s="1"/>
      <c r="T130" s="1"/>
      <c r="U130" s="1"/>
      <c r="V130" s="1"/>
    </row>
    <row r="131" spans="1:22" s="7" customFormat="1" ht="15" customHeight="1" outlineLevel="1" x14ac:dyDescent="0.25">
      <c r="A131" s="8"/>
      <c r="B131" s="10"/>
      <c r="C131" s="84" t="s">
        <v>137</v>
      </c>
      <c r="D131" s="88">
        <f t="shared" si="45"/>
        <v>2059.8699699999997</v>
      </c>
      <c r="E131" s="86">
        <f t="shared" si="45"/>
        <v>1476.1901</v>
      </c>
      <c r="F131" s="87">
        <f t="shared" si="49"/>
        <v>0.71664237136288766</v>
      </c>
      <c r="G131" s="85">
        <v>65.642600000000002</v>
      </c>
      <c r="H131" s="86">
        <v>543.31262000000004</v>
      </c>
      <c r="I131" s="87" t="str">
        <f t="shared" si="47"/>
        <v>св.200</v>
      </c>
      <c r="J131" s="88"/>
      <c r="K131" s="86"/>
      <c r="L131" s="87" t="str">
        <f t="shared" si="52"/>
        <v xml:space="preserve"> </v>
      </c>
      <c r="M131" s="88">
        <v>1062.0779600000001</v>
      </c>
      <c r="N131" s="86">
        <v>231.70881</v>
      </c>
      <c r="O131" s="87">
        <f t="shared" si="50"/>
        <v>0.21816553843184919</v>
      </c>
      <c r="P131" s="88">
        <v>932.14940999999999</v>
      </c>
      <c r="Q131" s="86">
        <v>701.16867000000002</v>
      </c>
      <c r="R131" s="87">
        <f t="shared" ref="R131:R141" si="53">IF(Q131=0," ",IF(Q131/P131*100&gt;200,"св.200",Q131/P131))</f>
        <v>0.75220631207608668</v>
      </c>
      <c r="S131" s="1"/>
      <c r="T131" s="1"/>
      <c r="U131" s="1"/>
      <c r="V131" s="1"/>
    </row>
    <row r="132" spans="1:22" s="7" customFormat="1" ht="15" customHeight="1" outlineLevel="1" x14ac:dyDescent="0.25">
      <c r="A132" s="8"/>
      <c r="B132" s="10"/>
      <c r="C132" s="91" t="s">
        <v>38</v>
      </c>
      <c r="D132" s="88">
        <f t="shared" si="45"/>
        <v>170.37111999999999</v>
      </c>
      <c r="E132" s="86">
        <f t="shared" si="45"/>
        <v>82.539870000000008</v>
      </c>
      <c r="F132" s="87">
        <f t="shared" si="49"/>
        <v>0.48447101832751943</v>
      </c>
      <c r="G132" s="85">
        <v>26.1052</v>
      </c>
      <c r="H132" s="86">
        <v>0.15619999999999998</v>
      </c>
      <c r="I132" s="87">
        <f t="shared" si="47"/>
        <v>5.9834822181021397E-3</v>
      </c>
      <c r="J132" s="88"/>
      <c r="K132" s="86"/>
      <c r="L132" s="87" t="str">
        <f t="shared" si="52"/>
        <v xml:space="preserve"> </v>
      </c>
      <c r="M132" s="88">
        <v>15.119899999999999</v>
      </c>
      <c r="N132" s="86">
        <v>2.9338099999999998</v>
      </c>
      <c r="O132" s="87">
        <f t="shared" si="50"/>
        <v>0.19403633621915489</v>
      </c>
      <c r="P132" s="88">
        <v>129.14601999999999</v>
      </c>
      <c r="Q132" s="86">
        <v>79.449860000000001</v>
      </c>
      <c r="R132" s="87">
        <f t="shared" si="53"/>
        <v>0.61519402611090923</v>
      </c>
      <c r="S132" s="1"/>
      <c r="T132" s="1"/>
      <c r="U132" s="1"/>
      <c r="V132" s="1"/>
    </row>
    <row r="133" spans="1:22" s="23" customFormat="1" ht="15" customHeight="1" outlineLevel="1" x14ac:dyDescent="0.25">
      <c r="A133" s="21"/>
      <c r="B133" s="24"/>
      <c r="C133" s="84" t="s">
        <v>156</v>
      </c>
      <c r="D133" s="88">
        <f t="shared" si="45"/>
        <v>100.16862</v>
      </c>
      <c r="E133" s="86">
        <f t="shared" si="45"/>
        <v>89.944149999999993</v>
      </c>
      <c r="F133" s="87">
        <f t="shared" si="49"/>
        <v>0.89792741479317562</v>
      </c>
      <c r="G133" s="92">
        <v>0.34967999999999999</v>
      </c>
      <c r="H133" s="93">
        <v>0.16664999999999999</v>
      </c>
      <c r="I133" s="94"/>
      <c r="J133" s="85"/>
      <c r="K133" s="93">
        <v>0.48089999999999999</v>
      </c>
      <c r="L133" s="94"/>
      <c r="M133" s="85">
        <v>28.98677</v>
      </c>
      <c r="N133" s="93">
        <v>8.41113</v>
      </c>
      <c r="O133" s="87">
        <f>IF(N133=0," ",IF(N133/M133*100&gt;200,"св.200",N133/M133))</f>
        <v>0.29017134368541236</v>
      </c>
      <c r="P133" s="85">
        <v>70.832170000000005</v>
      </c>
      <c r="Q133" s="93">
        <v>80.885469999999998</v>
      </c>
      <c r="R133" s="87">
        <f t="shared" si="53"/>
        <v>1.1419312721888937</v>
      </c>
      <c r="S133" s="2"/>
      <c r="T133" s="2"/>
      <c r="U133" s="2"/>
      <c r="V133" s="2"/>
    </row>
    <row r="134" spans="1:22" s="7" customFormat="1" ht="15" customHeight="1" outlineLevel="1" x14ac:dyDescent="0.25">
      <c r="A134" s="8"/>
      <c r="B134" s="10"/>
      <c r="C134" s="84" t="s">
        <v>173</v>
      </c>
      <c r="D134" s="88">
        <f t="shared" si="45"/>
        <v>134.93463</v>
      </c>
      <c r="E134" s="86">
        <f t="shared" si="45"/>
        <v>110.44354000000001</v>
      </c>
      <c r="F134" s="87">
        <f t="shared" ref="F134:F136" si="54">IF(E134=0," ",IF(E134/D134*100&gt;200,"св.200",E134/D134))</f>
        <v>0.81849663055362443</v>
      </c>
      <c r="G134" s="85">
        <v>2.1071</v>
      </c>
      <c r="H134" s="86">
        <v>2.2335400000000001</v>
      </c>
      <c r="I134" s="87">
        <f t="shared" si="47"/>
        <v>1.060006644202933</v>
      </c>
      <c r="J134" s="88"/>
      <c r="K134" s="86"/>
      <c r="L134" s="87" t="str">
        <f t="shared" si="52"/>
        <v xml:space="preserve"> </v>
      </c>
      <c r="M134" s="88">
        <v>115.60611</v>
      </c>
      <c r="N134" s="86">
        <v>95.193740000000005</v>
      </c>
      <c r="O134" s="87">
        <f t="shared" si="50"/>
        <v>0.8234317373017741</v>
      </c>
      <c r="P134" s="88">
        <v>17.221419999999998</v>
      </c>
      <c r="Q134" s="86">
        <v>13.016260000000001</v>
      </c>
      <c r="R134" s="87">
        <f t="shared" si="53"/>
        <v>0.75581804520184759</v>
      </c>
      <c r="S134" s="1"/>
      <c r="T134" s="1"/>
      <c r="U134" s="1"/>
      <c r="V134" s="1"/>
    </row>
    <row r="135" spans="1:22" s="7" customFormat="1" ht="15" customHeight="1" outlineLevel="1" x14ac:dyDescent="0.25">
      <c r="A135" s="8"/>
      <c r="B135" s="10"/>
      <c r="C135" s="84" t="s">
        <v>37</v>
      </c>
      <c r="D135" s="88">
        <f t="shared" si="45"/>
        <v>332.91048000000001</v>
      </c>
      <c r="E135" s="86">
        <f t="shared" si="45"/>
        <v>223.33082000000002</v>
      </c>
      <c r="F135" s="87">
        <f t="shared" si="54"/>
        <v>0.67084346518619664</v>
      </c>
      <c r="G135" s="85">
        <v>3.6063499999999999</v>
      </c>
      <c r="H135" s="86">
        <v>19.97813</v>
      </c>
      <c r="I135" s="90" t="str">
        <f>IF(H135=0," ",IF(H135/G135*100&gt;200,"св.200",H135/G135))</f>
        <v>св.200</v>
      </c>
      <c r="J135" s="88"/>
      <c r="K135" s="86"/>
      <c r="L135" s="87" t="str">
        <f t="shared" si="52"/>
        <v xml:space="preserve"> </v>
      </c>
      <c r="M135" s="88">
        <v>14.657530000000001</v>
      </c>
      <c r="N135" s="86">
        <v>8.9626800000000006</v>
      </c>
      <c r="O135" s="87">
        <f t="shared" si="50"/>
        <v>0.61147273790331658</v>
      </c>
      <c r="P135" s="88">
        <v>314.64659999999998</v>
      </c>
      <c r="Q135" s="86">
        <v>194.39001000000002</v>
      </c>
      <c r="R135" s="87">
        <f t="shared" si="53"/>
        <v>0.61780426039880942</v>
      </c>
      <c r="S135" s="1"/>
      <c r="T135" s="1"/>
      <c r="U135" s="1"/>
      <c r="V135" s="1"/>
    </row>
    <row r="136" spans="1:22" s="7" customFormat="1" ht="15" customHeight="1" outlineLevel="1" x14ac:dyDescent="0.25">
      <c r="A136" s="8"/>
      <c r="B136" s="10"/>
      <c r="C136" s="84" t="s">
        <v>36</v>
      </c>
      <c r="D136" s="88">
        <f t="shared" si="45"/>
        <v>204.54619</v>
      </c>
      <c r="E136" s="86">
        <f t="shared" si="45"/>
        <v>164.53376</v>
      </c>
      <c r="F136" s="87">
        <f t="shared" si="54"/>
        <v>0.80438437890238879</v>
      </c>
      <c r="G136" s="85">
        <v>1.2762</v>
      </c>
      <c r="H136" s="86">
        <v>1.2227999999999999</v>
      </c>
      <c r="I136" s="87">
        <f t="shared" si="47"/>
        <v>0.95815702867889041</v>
      </c>
      <c r="J136" s="88"/>
      <c r="K136" s="86"/>
      <c r="L136" s="87" t="str">
        <f t="shared" si="52"/>
        <v xml:space="preserve"> </v>
      </c>
      <c r="M136" s="88">
        <v>31.346990000000002</v>
      </c>
      <c r="N136" s="86">
        <v>14.02516</v>
      </c>
      <c r="O136" s="87">
        <f t="shared" si="50"/>
        <v>0.44741648241186788</v>
      </c>
      <c r="P136" s="88">
        <v>171.923</v>
      </c>
      <c r="Q136" s="86">
        <v>149.28579999999999</v>
      </c>
      <c r="R136" s="87">
        <f t="shared" si="53"/>
        <v>0.86832942654560463</v>
      </c>
      <c r="S136" s="1"/>
      <c r="T136" s="1"/>
      <c r="U136" s="1"/>
      <c r="V136" s="1"/>
    </row>
    <row r="137" spans="1:22" ht="27.75" customHeight="1" x14ac:dyDescent="0.25">
      <c r="A137" s="9">
        <v>21</v>
      </c>
      <c r="B137" s="9"/>
      <c r="C137" s="81" t="s">
        <v>136</v>
      </c>
      <c r="D137" s="69">
        <f>SUM(D138:D139,D140,D141)</f>
        <v>2876.5989799999998</v>
      </c>
      <c r="E137" s="82">
        <f>SUM(E138:E139,E140,E141)</f>
        <v>2237.7375999999999</v>
      </c>
      <c r="F137" s="83">
        <f t="shared" si="49"/>
        <v>0.77791086472539883</v>
      </c>
      <c r="G137" s="69">
        <f>SUM(G138:G139,G140,G141)</f>
        <v>328.49890999999997</v>
      </c>
      <c r="H137" s="82">
        <f>SUM(H138:H139,H140,H141)</f>
        <v>736.5073799999999</v>
      </c>
      <c r="I137" s="83" t="str">
        <f>IF(G137=0," ",IF(H137/G137*100&gt;200,"св.200",H137/G137))</f>
        <v>св.200</v>
      </c>
      <c r="J137" s="69">
        <f>SUM(J138:J139,J140,J141)</f>
        <v>0</v>
      </c>
      <c r="K137" s="82">
        <f>SUM(K138:K139,K140,K141)</f>
        <v>0.67679999999999996</v>
      </c>
      <c r="L137" s="83" t="str">
        <f t="shared" si="52"/>
        <v xml:space="preserve"> </v>
      </c>
      <c r="M137" s="69">
        <f>SUM(M138:M139,M140,M141)</f>
        <v>1413.6735800000001</v>
      </c>
      <c r="N137" s="82">
        <f>SUM(N138:N139,N140,N141)</f>
        <v>702.98317000000009</v>
      </c>
      <c r="O137" s="83">
        <f t="shared" si="50"/>
        <v>0.49727403832502837</v>
      </c>
      <c r="P137" s="69">
        <f>SUM(P138:P139,P140,P141)</f>
        <v>1134.4264900000001</v>
      </c>
      <c r="Q137" s="82">
        <f>SUM(Q138:Q139,Q140,Q141)</f>
        <v>797.57024999999999</v>
      </c>
      <c r="R137" s="83">
        <f t="shared" si="51"/>
        <v>0.7030603190516117</v>
      </c>
      <c r="S137" s="1"/>
      <c r="T137" s="1"/>
      <c r="U137" s="1"/>
      <c r="V137" s="1"/>
    </row>
    <row r="138" spans="1:22" s="7" customFormat="1" ht="15" customHeight="1" outlineLevel="1" x14ac:dyDescent="0.25">
      <c r="A138" s="8"/>
      <c r="B138" s="8"/>
      <c r="C138" s="84" t="s">
        <v>135</v>
      </c>
      <c r="D138" s="88">
        <f t="shared" si="45"/>
        <v>2140.18406</v>
      </c>
      <c r="E138" s="86">
        <f t="shared" si="45"/>
        <v>1777.9114500000001</v>
      </c>
      <c r="F138" s="87">
        <f t="shared" ref="F138:F141" si="55">IF(E138=0," ",IF(E138/D138*100&gt;200,"св.200",E138/D138))</f>
        <v>0.83072829259367531</v>
      </c>
      <c r="G138" s="88">
        <v>322.95724999999999</v>
      </c>
      <c r="H138" s="86">
        <v>719.79072999999994</v>
      </c>
      <c r="I138" s="87" t="str">
        <f t="shared" ref="I138:I141" si="56">IF(H138=0," ",IF(H138/G138*100&gt;200,"св.200",H138/G138))</f>
        <v>св.200</v>
      </c>
      <c r="J138" s="88"/>
      <c r="K138" s="86"/>
      <c r="L138" s="87" t="str">
        <f t="shared" si="52"/>
        <v xml:space="preserve"> </v>
      </c>
      <c r="M138" s="88">
        <v>1264.8881000000001</v>
      </c>
      <c r="N138" s="86">
        <v>647.26111000000003</v>
      </c>
      <c r="O138" s="87">
        <f t="shared" ref="O138:O141" si="57">IF(N138=0," ",IF(N138/M138*100&gt;200,"св.200",N138/M138))</f>
        <v>0.51171412712318187</v>
      </c>
      <c r="P138" s="88">
        <v>552.33870999999999</v>
      </c>
      <c r="Q138" s="86">
        <v>410.85960999999998</v>
      </c>
      <c r="R138" s="87">
        <f t="shared" si="53"/>
        <v>0.7438544548145104</v>
      </c>
      <c r="S138" s="1"/>
      <c r="T138" s="1"/>
      <c r="U138" s="1"/>
      <c r="V138" s="1"/>
    </row>
    <row r="139" spans="1:22" s="23" customFormat="1" ht="15" customHeight="1" outlineLevel="1" x14ac:dyDescent="0.25">
      <c r="A139" s="21"/>
      <c r="B139" s="21"/>
      <c r="C139" s="84" t="s">
        <v>157</v>
      </c>
      <c r="D139" s="88">
        <f t="shared" si="45"/>
        <v>205.58958000000001</v>
      </c>
      <c r="E139" s="86">
        <f t="shared" si="45"/>
        <v>145.71026000000001</v>
      </c>
      <c r="F139" s="87">
        <f t="shared" si="55"/>
        <v>0.70874341005025643</v>
      </c>
      <c r="G139" s="88">
        <v>3.3443499999999999</v>
      </c>
      <c r="H139" s="86">
        <v>1.5485499999999999</v>
      </c>
      <c r="I139" s="87">
        <f t="shared" si="56"/>
        <v>0.46303467041428076</v>
      </c>
      <c r="J139" s="88"/>
      <c r="K139" s="86"/>
      <c r="L139" s="94"/>
      <c r="M139" s="88">
        <v>69.318169999999995</v>
      </c>
      <c r="N139" s="86">
        <v>24.956130000000002</v>
      </c>
      <c r="O139" s="87">
        <f t="shared" si="57"/>
        <v>0.3600229203973504</v>
      </c>
      <c r="P139" s="88">
        <v>132.92706000000001</v>
      </c>
      <c r="Q139" s="86">
        <v>119.20558</v>
      </c>
      <c r="R139" s="87">
        <f t="shared" si="53"/>
        <v>0.89677436633293472</v>
      </c>
      <c r="S139" s="2"/>
      <c r="T139" s="2"/>
      <c r="U139" s="2"/>
      <c r="V139" s="2"/>
    </row>
    <row r="140" spans="1:22" s="23" customFormat="1" ht="15" customHeight="1" outlineLevel="1" x14ac:dyDescent="0.25">
      <c r="A140" s="21"/>
      <c r="B140" s="21"/>
      <c r="C140" s="84" t="s">
        <v>158</v>
      </c>
      <c r="D140" s="88">
        <f t="shared" si="45"/>
        <v>144.34927999999999</v>
      </c>
      <c r="E140" s="86">
        <f t="shared" si="45"/>
        <v>83.410439999999994</v>
      </c>
      <c r="F140" s="87">
        <f t="shared" si="55"/>
        <v>0.57783758949126729</v>
      </c>
      <c r="G140" s="88">
        <v>0.82804</v>
      </c>
      <c r="H140" s="86">
        <v>2.6433</v>
      </c>
      <c r="I140" s="87" t="str">
        <f t="shared" si="56"/>
        <v>св.200</v>
      </c>
      <c r="J140" s="88"/>
      <c r="K140" s="86"/>
      <c r="L140" s="94"/>
      <c r="M140" s="88">
        <v>22.119869999999999</v>
      </c>
      <c r="N140" s="86">
        <v>13.55578</v>
      </c>
      <c r="O140" s="87">
        <f t="shared" si="57"/>
        <v>0.6128327155629758</v>
      </c>
      <c r="P140" s="88">
        <v>121.40137</v>
      </c>
      <c r="Q140" s="86">
        <v>67.211359999999999</v>
      </c>
      <c r="R140" s="87">
        <f t="shared" si="53"/>
        <v>0.55362933713186269</v>
      </c>
      <c r="S140" s="2"/>
      <c r="T140" s="2"/>
      <c r="U140" s="2"/>
      <c r="V140" s="2"/>
    </row>
    <row r="141" spans="1:22" s="23" customFormat="1" ht="15" customHeight="1" outlineLevel="1" x14ac:dyDescent="0.25">
      <c r="A141" s="21"/>
      <c r="B141" s="21"/>
      <c r="C141" s="84" t="s">
        <v>159</v>
      </c>
      <c r="D141" s="88">
        <f t="shared" si="45"/>
        <v>386.47605999999996</v>
      </c>
      <c r="E141" s="86">
        <f t="shared" si="45"/>
        <v>230.70545000000001</v>
      </c>
      <c r="F141" s="87">
        <f t="shared" si="55"/>
        <v>0.59694628950626338</v>
      </c>
      <c r="G141" s="88">
        <v>1.36927</v>
      </c>
      <c r="H141" s="86">
        <v>12.524799999999999</v>
      </c>
      <c r="I141" s="87" t="str">
        <f t="shared" si="56"/>
        <v>св.200</v>
      </c>
      <c r="J141" s="88"/>
      <c r="K141" s="86">
        <v>0.67679999999999996</v>
      </c>
      <c r="L141" s="94"/>
      <c r="M141" s="88">
        <v>57.347439999999999</v>
      </c>
      <c r="N141" s="86">
        <v>17.210150000000002</v>
      </c>
      <c r="O141" s="87">
        <f t="shared" si="57"/>
        <v>0.30010319553933013</v>
      </c>
      <c r="P141" s="88">
        <v>327.75934999999998</v>
      </c>
      <c r="Q141" s="86">
        <v>200.2937</v>
      </c>
      <c r="R141" s="87">
        <f t="shared" si="53"/>
        <v>0.61109988166622864</v>
      </c>
      <c r="S141" s="2"/>
      <c r="T141" s="2"/>
      <c r="U141" s="2"/>
      <c r="V141" s="2"/>
    </row>
    <row r="142" spans="1:22" s="5" customFormat="1" x14ac:dyDescent="0.25">
      <c r="A142" s="20"/>
      <c r="B142" s="20"/>
      <c r="C142" s="95" t="s">
        <v>35</v>
      </c>
      <c r="D142" s="96">
        <f>D5+D10+D17+D23+D29+D41+D47+D55+D62+D68+D74+D79+D83+D89+D95+D100+D107+D114+D121+D130+D137</f>
        <v>118487.23981</v>
      </c>
      <c r="E142" s="96">
        <f>E5+E10+E17+E23+E29+E41+E47+E55+E62+E68+E74+E79+E83+E89+E95+E100+E107+E114+E121+E130+E137</f>
        <v>80930.561849999984</v>
      </c>
      <c r="F142" s="97">
        <f t="shared" si="49"/>
        <v>0.68303187735469273</v>
      </c>
      <c r="G142" s="96">
        <f>G5+G10+G17+G23+G29+G41+G47+G55+G62+G68+G74+G79+G83+G89+G95+G100+G107+G114+G121+G130+G137</f>
        <v>8516.9120899999998</v>
      </c>
      <c r="H142" s="96">
        <f>H5+H10+H17+H23+H29+H41+H47+H55+H62+H68+H74+H79+H83+H89+H95+H100+H107+H114+H121+H130+H137</f>
        <v>7180.4471200000007</v>
      </c>
      <c r="I142" s="97">
        <f t="shared" ref="I142" si="58">IF(G142=0," ",IF(H142/G142*100&gt;200,"св.200",H142/G142))</f>
        <v>0.84308104206345058</v>
      </c>
      <c r="J142" s="96">
        <f>J5+J10+J17+J23+J29+J41+J47+J55+J62+J68+J74+J79+J83+J89+J95+J100+J107+J114+J121+J130+J137</f>
        <v>87.884489999999985</v>
      </c>
      <c r="K142" s="96">
        <f>K5+K10+K17+K23+K29+K41+K47+K55+K62+K68+K74+K79+K83+K89+K95+K100+K107+K114+K121+K130+K137</f>
        <v>249.91290999999998</v>
      </c>
      <c r="L142" s="97" t="str">
        <f t="shared" si="52"/>
        <v>св.200</v>
      </c>
      <c r="M142" s="96">
        <f>M5+M10+M17+M23+M29+M41+M47+M55+M62+M68+M74+M79+M83+M89+M95+M100+M107+M114+M121+M130+M137</f>
        <v>29093.108280000004</v>
      </c>
      <c r="N142" s="96">
        <f>N5+N10+N17+N23+N29+N41+N47+N55+N62+N68+N74+N79+N83+N89+N95+N100+N107+N114+N121+N130+N137</f>
        <v>14695.072159999998</v>
      </c>
      <c r="O142" s="97">
        <f t="shared" si="50"/>
        <v>0.50510492102014737</v>
      </c>
      <c r="P142" s="96">
        <f>P5+P10+P17+P23+P29+P41+P47+P55+P62+P68+P74+P79+P83+P89+P95+P100+P107+P114+P121+P130+P137</f>
        <v>80789.334950000004</v>
      </c>
      <c r="Q142" s="96">
        <f>Q5+Q10+Q17+Q23+Q29+Q41+Q47+Q55+Q62+Q68+Q74+Q79+Q83+Q89+Q95+Q100+Q107+Q114+Q121+Q130+Q137</f>
        <v>58805.129659999999</v>
      </c>
      <c r="R142" s="98">
        <f t="shared" si="51"/>
        <v>0.72788233368171817</v>
      </c>
      <c r="S142" s="6"/>
      <c r="T142" s="6"/>
      <c r="U142" s="6"/>
      <c r="V142" s="6"/>
    </row>
    <row r="143" spans="1:22" x14ac:dyDescent="0.25">
      <c r="A143" s="4"/>
      <c r="B143" s="4"/>
      <c r="C143" s="99"/>
    </row>
    <row r="144" spans="1:22" s="16" customFormat="1" ht="28.5" customHeight="1" x14ac:dyDescent="0.25">
      <c r="A144" s="25"/>
      <c r="B144" s="25"/>
      <c r="C144" s="152"/>
      <c r="D144" s="152"/>
      <c r="E144" s="152"/>
      <c r="F144" s="152"/>
      <c r="G144" s="152"/>
      <c r="H144" s="152"/>
      <c r="I144" s="152"/>
      <c r="J144" s="152"/>
      <c r="K144" s="152"/>
      <c r="L144" s="152"/>
      <c r="M144" s="152"/>
      <c r="N144" s="152"/>
      <c r="O144" s="152"/>
      <c r="P144" s="152"/>
      <c r="Q144" s="152"/>
      <c r="R144" s="152"/>
    </row>
    <row r="145" spans="1:18" x14ac:dyDescent="0.25">
      <c r="A145" s="4"/>
      <c r="B145" s="4"/>
      <c r="C145" s="151"/>
      <c r="D145" s="151"/>
      <c r="E145" s="151"/>
    </row>
    <row r="146" spans="1:18" s="26" customFormat="1" x14ac:dyDescent="0.25">
      <c r="B146" s="25"/>
      <c r="C146" s="105"/>
      <c r="D146" s="106"/>
      <c r="E146" s="106"/>
      <c r="F146" s="106"/>
      <c r="G146" s="107"/>
      <c r="H146" s="107"/>
      <c r="I146" s="108"/>
      <c r="J146" s="107"/>
      <c r="K146" s="107"/>
      <c r="L146" s="108"/>
      <c r="M146" s="107"/>
      <c r="N146" s="107"/>
      <c r="O146" s="108"/>
      <c r="P146" s="107"/>
      <c r="Q146" s="107"/>
      <c r="R146" s="108"/>
    </row>
    <row r="147" spans="1:18" s="3" customFormat="1" x14ac:dyDescent="0.25">
      <c r="B147" s="149"/>
      <c r="C147" s="149"/>
      <c r="D147" s="149"/>
      <c r="E147" s="109"/>
      <c r="F147" s="110"/>
      <c r="G147" s="107"/>
      <c r="H147" s="111"/>
      <c r="I147" s="112"/>
      <c r="J147" s="107"/>
      <c r="K147" s="111"/>
      <c r="L147" s="112"/>
      <c r="M147" s="107"/>
      <c r="N147" s="111"/>
      <c r="O147" s="112"/>
      <c r="P147" s="107"/>
      <c r="Q147" s="111"/>
      <c r="R147" s="112"/>
    </row>
    <row r="148" spans="1:18" x14ac:dyDescent="0.25">
      <c r="C148" s="113"/>
      <c r="D148" s="114"/>
      <c r="E148" s="113"/>
    </row>
  </sheetData>
  <mergeCells count="17">
    <mergeCell ref="B147:D147"/>
    <mergeCell ref="I2:I3"/>
    <mergeCell ref="J2:K2"/>
    <mergeCell ref="L2:L3"/>
    <mergeCell ref="M2:N2"/>
    <mergeCell ref="D2:E2"/>
    <mergeCell ref="F2:F3"/>
    <mergeCell ref="G2:H2"/>
    <mergeCell ref="C145:E145"/>
    <mergeCell ref="C144:R144"/>
    <mergeCell ref="R2:R3"/>
    <mergeCell ref="C2:C3"/>
    <mergeCell ref="C1:Q1"/>
    <mergeCell ref="A2:A3"/>
    <mergeCell ref="B2:B3"/>
    <mergeCell ref="O2:O3"/>
    <mergeCell ref="P2:Q2"/>
  </mergeCells>
  <printOptions horizontalCentered="1"/>
  <pageMargins left="0.51181102362204722" right="0.31496062992125984" top="0.35433070866141736" bottom="0.47244094488188981" header="0.31496062992125984" footer="0.31496062992125984"/>
  <pageSetup paperSize="8" scale="83" fitToHeight="0" orientation="landscape" r:id="rId1"/>
  <headerFooter>
    <oddFooter>&amp;C&amp;Z&amp;F(поселения)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округа_районы</vt:lpstr>
      <vt:lpstr>поселения</vt:lpstr>
      <vt:lpstr>округа_районы!Заголовки_для_печати</vt:lpstr>
      <vt:lpstr>поселения!Заголовки_для_печати</vt:lpstr>
      <vt:lpstr>округа_районы!Область_печати</vt:lpstr>
      <vt:lpstr>поселения!Область_печати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Баканова Ирина Владимировна</dc:creator>
  <cp:lastModifiedBy>Гусева Людмила Павловна</cp:lastModifiedBy>
  <cp:lastPrinted>2022-02-09T13:55:32Z</cp:lastPrinted>
  <dcterms:created xsi:type="dcterms:W3CDTF">2014-06-09T12:14:06Z</dcterms:created>
  <dcterms:modified xsi:type="dcterms:W3CDTF">2022-10-27T15:01:16Z</dcterms:modified>
</cp:coreProperties>
</file>