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на 01.04.2022\"/>
    </mc:Choice>
  </mc:AlternateContent>
  <bookViews>
    <workbookView xWindow="0" yWindow="0" windowWidth="15345" windowHeight="1150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Q47" i="5" l="1"/>
  <c r="D7" i="4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E7" i="4" l="1"/>
  <c r="N74" i="5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R5" i="4"/>
  <c r="AO13" i="4"/>
  <c r="AO6" i="4"/>
  <c r="AO5" i="4"/>
  <c r="AL13" i="4"/>
  <c r="AL6" i="4"/>
  <c r="AL5" i="4"/>
  <c r="AI13" i="4"/>
  <c r="AI6" i="4"/>
  <c r="AI5" i="4"/>
  <c r="AF13" i="4"/>
  <c r="AF6" i="4"/>
  <c r="AF5" i="4"/>
  <c r="AC13" i="4"/>
  <c r="AC35" i="4" s="1"/>
  <c r="AC6" i="4"/>
  <c r="AC5" i="4"/>
  <c r="Z13" i="4"/>
  <c r="Z6" i="4"/>
  <c r="Z5" i="4"/>
  <c r="W13" i="4"/>
  <c r="W6" i="4"/>
  <c r="W35" i="4" s="1"/>
  <c r="W5" i="4"/>
  <c r="T13" i="4"/>
  <c r="T6" i="4"/>
  <c r="T5" i="4"/>
  <c r="Q13" i="4"/>
  <c r="Q6" i="4"/>
  <c r="Q5" i="4"/>
  <c r="N13" i="4"/>
  <c r="N6" i="4"/>
  <c r="N5" i="4"/>
  <c r="K13" i="4"/>
  <c r="K6" i="4"/>
  <c r="K5" i="4"/>
  <c r="AR35" i="4" l="1"/>
  <c r="Q142" i="5"/>
  <c r="N142" i="5"/>
  <c r="K142" i="5"/>
  <c r="K35" i="4"/>
  <c r="AO35" i="4"/>
  <c r="AL35" i="4"/>
  <c r="AF35" i="4"/>
  <c r="T35" i="4"/>
  <c r="Q35" i="4"/>
  <c r="N35" i="4"/>
  <c r="AI35" i="4"/>
  <c r="Z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D13" i="4"/>
  <c r="E12" i="4"/>
  <c r="E11" i="4"/>
  <c r="E10" i="4"/>
  <c r="E9" i="4"/>
  <c r="E8" i="4"/>
  <c r="D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L5" i="4"/>
  <c r="J13" i="4"/>
  <c r="L13" i="4" s="1"/>
  <c r="J6" i="4"/>
  <c r="J5" i="4"/>
  <c r="E13" i="4" l="1"/>
  <c r="J35" i="4"/>
  <c r="L35" i="4" s="1"/>
  <c r="L6" i="4"/>
  <c r="E6" i="4"/>
  <c r="D35" i="4"/>
  <c r="E35" i="4" l="1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P142" i="5" l="1"/>
  <c r="M142" i="5"/>
  <c r="J142" i="5"/>
  <c r="G142" i="5"/>
  <c r="L120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6" i="4" l="1"/>
  <c r="H13" i="4"/>
  <c r="AU13" i="4" l="1"/>
  <c r="AU35" i="4" s="1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M5" i="4" s="1"/>
  <c r="O5" i="4" s="1"/>
  <c r="P5" i="4" s="1"/>
  <c r="R5" i="4" s="1"/>
  <c r="S5" i="4" s="1"/>
  <c r="U5" i="4" s="1"/>
  <c r="V5" i="4" s="1"/>
  <c r="X5" i="4" s="1"/>
  <c r="Y5" i="4" s="1"/>
  <c r="AA5" i="4" s="1"/>
  <c r="AB5" i="4" s="1"/>
  <c r="AD5" i="4" s="1"/>
  <c r="AE5" i="4" s="1"/>
  <c r="AG5" i="4" s="1"/>
  <c r="AH5" i="4" s="1"/>
  <c r="AJ5" i="4" s="1"/>
  <c r="AK5" i="4" s="1"/>
  <c r="AM5" i="4" s="1"/>
  <c r="AN5" i="4" s="1"/>
  <c r="AP5" i="4" s="1"/>
  <c r="AQ5" i="4" s="1"/>
  <c r="AS5" i="4" s="1"/>
  <c r="AT5" i="4" s="1"/>
  <c r="G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6" i="4"/>
  <c r="AB13" i="4"/>
  <c r="AB6" i="4"/>
  <c r="Y6" i="4"/>
  <c r="Y35" i="4" s="1"/>
  <c r="V13" i="4"/>
  <c r="V6" i="4"/>
  <c r="V35" i="4" s="1"/>
  <c r="S13" i="4"/>
  <c r="S6" i="4"/>
  <c r="P13" i="4"/>
  <c r="P6" i="4"/>
  <c r="M13" i="4"/>
  <c r="M6" i="4"/>
  <c r="M35" i="4" s="1"/>
  <c r="G13" i="4"/>
  <c r="G6" i="4"/>
  <c r="AE35" i="4" l="1"/>
  <c r="AB35" i="4"/>
  <c r="S35" i="4"/>
  <c r="G35" i="4"/>
  <c r="AU5" i="4"/>
  <c r="AV5" i="4" s="1"/>
  <c r="AQ35" i="4"/>
  <c r="AT13" i="4"/>
  <c r="AK35" i="4"/>
  <c r="AH35" i="4"/>
  <c r="AT6" i="4"/>
  <c r="P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AT35" i="4" l="1"/>
  <c r="D142" i="5"/>
  <c r="I7" i="5"/>
  <c r="AJ6" i="4"/>
  <c r="U11" i="4" l="1"/>
  <c r="U29" i="4"/>
  <c r="U30" i="4"/>
  <c r="U31" i="4"/>
  <c r="U32" i="4"/>
  <c r="U27" i="4"/>
  <c r="AV31" i="4"/>
  <c r="E46" i="5" l="1"/>
  <c r="E21" i="5"/>
  <c r="AS8" i="4" l="1"/>
  <c r="AV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E64" i="5" l="1"/>
  <c r="L112" i="5" l="1"/>
  <c r="L110" i="5"/>
  <c r="L109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R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107" i="5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M7" i="4"/>
  <c r="AJ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M6" i="4"/>
  <c r="AP6" i="4"/>
  <c r="AS6" i="4"/>
  <c r="AD7" i="4"/>
  <c r="R7" i="4"/>
  <c r="AM35" i="4" l="1"/>
  <c r="F133" i="5"/>
  <c r="E137" i="5"/>
  <c r="F137" i="5" s="1"/>
  <c r="AG6" i="4"/>
  <c r="AG35" i="4"/>
  <c r="F62" i="5"/>
  <c r="F74" i="5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X6" i="4"/>
  <c r="R6" i="4"/>
  <c r="O6" i="4"/>
  <c r="I6" i="4"/>
  <c r="AD6" i="4"/>
  <c r="F13" i="4"/>
  <c r="X35" i="4"/>
  <c r="R35" i="4"/>
  <c r="O35" i="4"/>
  <c r="AD35" i="4"/>
  <c r="I35" i="4" l="1"/>
  <c r="F10" i="4" l="1"/>
  <c r="F11" i="4"/>
  <c r="AA11" i="4"/>
  <c r="F9" i="4"/>
  <c r="F8" i="4"/>
  <c r="F7" i="4"/>
  <c r="AA10" i="4"/>
  <c r="AA6" i="4"/>
  <c r="AA12" i="4"/>
  <c r="F12" i="4"/>
  <c r="AA9" i="4"/>
  <c r="AA8" i="4"/>
  <c r="AA7" i="4"/>
  <c r="AA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<sst xmlns="http://schemas.openxmlformats.org/spreadsheetml/2006/main" count="262" uniqueCount="195">
  <si>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</si>
  <si>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</si>
  <si>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</si>
  <si>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</si>
  <si>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</si>
  <si>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</si>
  <si>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</si>
  <si>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</si>
  <si>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</si>
  <si>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</si>
  <si>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</si>
  <si>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</si>
  <si>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</si>
  <si>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</si>
  <si>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</si>
  <si>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</si>
  <si>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</si>
  <si>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</si>
  <si>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</si>
  <si>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</si>
  <si>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</si>
  <si>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</si>
  <si>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</si>
  <si>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</si>
  <si>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</si>
  <si>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</si>
  <si>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</si>
  <si>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</si>
  <si>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</si>
  <si>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</si>
  <si>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</si>
  <si>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</si>
  <si>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</si>
  <si>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</si>
  <si>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</si>
  <si>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</si>
  <si>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</si>
  <si>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</si>
  <si>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</si>
  <si>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</si>
  <si>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</si>
  <si>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</si>
  <si>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</si>
  <si>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</si>
  <si>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</si>
  <si>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</si>
  <si>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</si>
  <si>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</si>
  <si>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</si>
  <si>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</si>
  <si>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</si>
  <si>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</si>
  <si>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</si>
  <si>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</si>
  <si>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</si>
  <si>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</si>
  <si>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</si>
  <si>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</si>
  <si>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</si>
  <si>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</si>
  <si>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</si>
  <si>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</si>
  <si>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</si>
  <si>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</si>
  <si>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</si>
  <si>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</si>
  <si>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</si>
  <si>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</si>
  <si>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</si>
  <si>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</si>
  <si>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</si>
  <si>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</si>
  <si>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</si>
  <si>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</si>
  <si>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</si>
  <si>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</si>
  <si>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</si>
  <si>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</si>
  <si>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</si>
  <si>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</si>
  <si>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</si>
  <si>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</si>
  <si>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</si>
  <si>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</si>
  <si>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</si>
  <si>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</si>
  <si>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</si>
  <si>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</si>
  <si>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</si>
  <si>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</si>
  <si>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</si>
  <si>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</si>
  <si>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</si>
  <si>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</si>
  <si>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</si>
  <si>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</si>
  <si>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</si>
  <si>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</si>
  <si>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</si>
  <si>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</si>
  <si>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</si>
  <si>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</si>
  <si>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</si>
  <si>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</si>
  <si>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</si>
  <si>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</si>
  <si>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</si>
  <si>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</si>
  <si>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</si>
  <si>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</si>
  <si>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</si>
  <si>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</si>
  <si>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</si>
  <si>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</si>
  <si>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</si>
  <si>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</si>
  <si>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</si>
  <si>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</si>
  <si>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</si>
  <si>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</si>
  <si>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</si>
  <si>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</si>
  <si>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</si>
  <si>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</si>
  <si>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</si>
  <si>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</si>
  <si>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</si>
  <si>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</si>
  <si>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</si>
  <si>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</si>
  <si>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</si>
  <si>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</si>
  <si>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</si>
  <si>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</si>
  <si>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</si>
  <si>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</si>
  <si>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</si>
  <si>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</si>
  <si>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</si>
  <si>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</si>
  <si>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</si>
  <si>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</si>
  <si>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</si>
  <si>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</si>
  <si>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</si>
  <si>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</si>
  <si>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</si>
  <si>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</si>
  <si>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</si>
  <si>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</si>
  <si>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</si>
  <si>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</si>
  <si>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</si>
  <si>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</si>
  <si>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</si>
  <si>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</si>
  <si>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</si>
  <si>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</si>
  <si>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</si>
  <si>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</si>
  <si>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</si>
  <si>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</si>
  <si>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</si>
  <si>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</si>
  <si>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</si>
  <si>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</si>
  <si>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</si>
  <si>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</si>
  <si>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</si>
  <si>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</si>
  <si>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</si>
  <si>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</si>
  <si>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</si>
  <si>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</si>
  <si>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</si>
  <si>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</si>
  <si>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</si>
  <si>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</si>
  <si>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</si>
  <si>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</si>
  <si>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</si>
  <si>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</si>
  <si>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</si>
  <si>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</si>
  <si>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</si>
  <si>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</si>
  <si>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</si>
  <si>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</si>
  <si>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</si>
  <si>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</si>
  <si>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01.04.2022 года</t>
  </si>
  <si>
    <t>на 01.04.2022</t>
  </si>
  <si>
    <t>Сведения о динамике недоимки по налогам и сборам в бюджеты поселений по состоянию на 01.04.2022 г.</t>
  </si>
  <si>
    <t>Недоимка по налогу, взимаемому в связи с применением УСНО*</t>
  </si>
  <si>
    <t>*- недоимка по налогу, взимаемому в связи с применением УСН, на 1 января 2022 года пересчитана в нормативах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</si>
</sst>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0"/>
  <sheetViews>
    <sheetView zoomScaleNormal="100" zoomScaleSheetLayoutView="100" workbookViewId="0">
      <pane xSplit="3" ySplit="5" topLeftCell="D25" activePane="bottomRight" state="frozen"/>
      <selection pane="topRight" activeCell="D1" sqref="D1"/>
      <selection pane="bottomLeft" activeCell="A6" sqref="A6"/>
      <selection pane="bottomRight" activeCell="C38" sqref="C38"/>
    </sheetView>
  </sheetViews>
  <sheetFormatPr defaultRowHeight="15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4.5703125" style="19" customWidth="1"/>
    <col min="11" max="11" width="14.7109375" style="1" customWidth="1"/>
    <col min="12" max="12" width="12.85546875" style="1" customWidth="1"/>
    <col min="13" max="13" width="14.28515625" style="19" customWidth="1"/>
    <col min="14" max="14" width="14.7109375" style="1" customWidth="1"/>
    <col min="15" max="15" width="12.42578125" style="1" customWidth="1"/>
    <col min="16" max="16" width="14.28515625" style="19" customWidth="1"/>
    <col min="17" max="17" width="14.71093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 x14ac:dyDescent="0.25">
      <c r="B1" s="33"/>
      <c r="C1" s="33" t="s">
        <v>190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 x14ac:dyDescent="0.25">
      <c r="A2" s="125"/>
      <c r="B2" s="125"/>
      <c r="C2" s="126" t="s">
        <v>25</v>
      </c>
      <c r="D2" s="127" t="s">
        <v>26</v>
      </c>
      <c r="E2" s="127"/>
      <c r="F2" s="126" t="s">
        <v>133</v>
      </c>
      <c r="G2" s="127" t="s">
        <v>184</v>
      </c>
      <c r="H2" s="127"/>
      <c r="I2" s="126" t="s">
        <v>133</v>
      </c>
      <c r="J2" s="127" t="s">
        <v>193</v>
      </c>
      <c r="K2" s="127"/>
      <c r="L2" s="126" t="s">
        <v>133</v>
      </c>
      <c r="M2" s="127" t="s">
        <v>186</v>
      </c>
      <c r="N2" s="127"/>
      <c r="O2" s="126" t="s">
        <v>133</v>
      </c>
      <c r="P2" s="127" t="s">
        <v>172</v>
      </c>
      <c r="Q2" s="127"/>
      <c r="R2" s="126" t="s">
        <v>133</v>
      </c>
      <c r="S2" s="127" t="s">
        <v>19</v>
      </c>
      <c r="T2" s="127"/>
      <c r="U2" s="126" t="s">
        <v>133</v>
      </c>
      <c r="V2" s="127" t="s">
        <v>20</v>
      </c>
      <c r="W2" s="127"/>
      <c r="X2" s="126" t="s">
        <v>133</v>
      </c>
      <c r="Y2" s="127" t="s">
        <v>21</v>
      </c>
      <c r="Z2" s="127"/>
      <c r="AA2" s="126" t="s">
        <v>133</v>
      </c>
      <c r="AB2" s="127" t="s">
        <v>185</v>
      </c>
      <c r="AC2" s="127"/>
      <c r="AD2" s="126" t="s">
        <v>133</v>
      </c>
      <c r="AE2" s="127" t="s">
        <v>27</v>
      </c>
      <c r="AF2" s="127"/>
      <c r="AG2" s="128" t="s">
        <v>30</v>
      </c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</row>
    <row r="3" spans="1:49" ht="58.5" customHeight="1" x14ac:dyDescent="0.25">
      <c r="A3" s="125"/>
      <c r="B3" s="125"/>
      <c r="C3" s="126"/>
      <c r="D3" s="127"/>
      <c r="E3" s="127"/>
      <c r="F3" s="126"/>
      <c r="G3" s="127"/>
      <c r="H3" s="127"/>
      <c r="I3" s="126"/>
      <c r="J3" s="127"/>
      <c r="K3" s="127"/>
      <c r="L3" s="126"/>
      <c r="M3" s="127"/>
      <c r="N3" s="127"/>
      <c r="O3" s="126"/>
      <c r="P3" s="127"/>
      <c r="Q3" s="127"/>
      <c r="R3" s="126"/>
      <c r="S3" s="127"/>
      <c r="T3" s="127"/>
      <c r="U3" s="126"/>
      <c r="V3" s="127"/>
      <c r="W3" s="127"/>
      <c r="X3" s="126"/>
      <c r="Y3" s="127"/>
      <c r="Z3" s="127"/>
      <c r="AA3" s="126"/>
      <c r="AB3" s="127"/>
      <c r="AC3" s="127"/>
      <c r="AD3" s="126"/>
      <c r="AE3" s="127"/>
      <c r="AF3" s="127"/>
      <c r="AG3" s="126" t="s">
        <v>133</v>
      </c>
      <c r="AH3" s="127" t="s">
        <v>28</v>
      </c>
      <c r="AI3" s="127"/>
      <c r="AJ3" s="126" t="s">
        <v>133</v>
      </c>
      <c r="AK3" s="127" t="s">
        <v>29</v>
      </c>
      <c r="AL3" s="127"/>
      <c r="AM3" s="126" t="s">
        <v>133</v>
      </c>
      <c r="AN3" s="127" t="s">
        <v>22</v>
      </c>
      <c r="AO3" s="127"/>
      <c r="AP3" s="126" t="s">
        <v>133</v>
      </c>
      <c r="AQ3" s="127" t="s">
        <v>23</v>
      </c>
      <c r="AR3" s="127"/>
      <c r="AS3" s="126" t="s">
        <v>133</v>
      </c>
      <c r="AT3" s="127" t="s">
        <v>24</v>
      </c>
      <c r="AU3" s="127"/>
      <c r="AV3" s="126" t="s">
        <v>133</v>
      </c>
    </row>
    <row r="4" spans="1:49" s="16" customFormat="1" ht="36.75" customHeight="1" x14ac:dyDescent="0.25">
      <c r="A4" s="125"/>
      <c r="B4" s="125"/>
      <c r="C4" s="126"/>
      <c r="D4" s="55" t="s">
        <v>188</v>
      </c>
      <c r="E4" s="44" t="s">
        <v>191</v>
      </c>
      <c r="F4" s="126"/>
      <c r="G4" s="55" t="s">
        <v>188</v>
      </c>
      <c r="H4" s="44" t="s">
        <v>191</v>
      </c>
      <c r="I4" s="126"/>
      <c r="J4" s="55" t="s">
        <v>188</v>
      </c>
      <c r="K4" s="44" t="s">
        <v>191</v>
      </c>
      <c r="L4" s="126"/>
      <c r="M4" s="55" t="s">
        <v>188</v>
      </c>
      <c r="N4" s="44" t="s">
        <v>191</v>
      </c>
      <c r="O4" s="126"/>
      <c r="P4" s="55" t="s">
        <v>188</v>
      </c>
      <c r="Q4" s="44" t="s">
        <v>191</v>
      </c>
      <c r="R4" s="126"/>
      <c r="S4" s="55" t="s">
        <v>188</v>
      </c>
      <c r="T4" s="44" t="s">
        <v>191</v>
      </c>
      <c r="U4" s="126"/>
      <c r="V4" s="55" t="s">
        <v>188</v>
      </c>
      <c r="W4" s="44" t="s">
        <v>191</v>
      </c>
      <c r="X4" s="126"/>
      <c r="Y4" s="55" t="s">
        <v>188</v>
      </c>
      <c r="Z4" s="44" t="s">
        <v>191</v>
      </c>
      <c r="AA4" s="126"/>
      <c r="AB4" s="55" t="s">
        <v>188</v>
      </c>
      <c r="AC4" s="44" t="s">
        <v>191</v>
      </c>
      <c r="AD4" s="126"/>
      <c r="AE4" s="55" t="s">
        <v>188</v>
      </c>
      <c r="AF4" s="44" t="s">
        <v>191</v>
      </c>
      <c r="AG4" s="126"/>
      <c r="AH4" s="55" t="s">
        <v>188</v>
      </c>
      <c r="AI4" s="44" t="s">
        <v>191</v>
      </c>
      <c r="AJ4" s="126"/>
      <c r="AK4" s="55" t="s">
        <v>188</v>
      </c>
      <c r="AL4" s="44" t="s">
        <v>191</v>
      </c>
      <c r="AM4" s="126"/>
      <c r="AN4" s="55" t="s">
        <v>188</v>
      </c>
      <c r="AO4" s="44" t="s">
        <v>191</v>
      </c>
      <c r="AP4" s="126"/>
      <c r="AQ4" s="55" t="s">
        <v>188</v>
      </c>
      <c r="AR4" s="44" t="s">
        <v>191</v>
      </c>
      <c r="AS4" s="126"/>
      <c r="AT4" s="55" t="s">
        <v>188</v>
      </c>
      <c r="AU4" s="44" t="s">
        <v>191</v>
      </c>
      <c r="AV4" s="126"/>
    </row>
    <row r="5" spans="1:49" ht="15.75" x14ac:dyDescent="0.2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x14ac:dyDescent="0.25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190383.58362000002</v>
      </c>
      <c r="F6" s="35">
        <f>IF(D6=0," ",IF(E6/D6*100&gt;200,"св.200",E6/D6))</f>
        <v>0.920511686128897</v>
      </c>
      <c r="G6" s="56">
        <f>SUM(G7:G12)</f>
        <v>12066.58304</v>
      </c>
      <c r="H6" s="28">
        <f>SUM(H7:H12)</f>
        <v>21224.755929999999</v>
      </c>
      <c r="I6" s="35">
        <f>IF(G6=0," ",IF(H6/G6*100&gt;200,"св.200",H6/G6))</f>
        <v>1.7589698640983289</v>
      </c>
      <c r="J6" s="56">
        <f t="shared" ref="J6" si="1">SUM(J7:J12)</f>
        <v>1991.1670131856806</v>
      </c>
      <c r="K6" s="28">
        <f>SUM(K7:K12)</f>
        <v>6687.4648099999986</v>
      </c>
      <c r="L6" s="35" t="str">
        <f>IF(J6=0," ",IF(K6/J6*100&gt;200,"св.200",K6/J6))</f>
        <v>св.200</v>
      </c>
      <c r="M6" s="56">
        <f t="shared" ref="M6" si="2">SUM(M7:M12)</f>
        <v>11640.431409999999</v>
      </c>
      <c r="N6" s="28">
        <f>SUM(N7:N12)</f>
        <v>10113.304</v>
      </c>
      <c r="O6" s="35">
        <f>IF(M6=0," ",IF(N6/M6*100&gt;200,"св.200",N6/M6))</f>
        <v>0.86880834943212815</v>
      </c>
      <c r="P6" s="56">
        <f t="shared" ref="P6" si="3">SUM(P7:P12)</f>
        <v>0.75844</v>
      </c>
      <c r="Q6" s="28">
        <f>SUM(Q7:Q12)</f>
        <v>0.75844</v>
      </c>
      <c r="R6" s="35">
        <f>IF(P6=0," ",IF(Q6/P6*100&gt;200,"св.200",Q6/P6))</f>
        <v>1</v>
      </c>
      <c r="S6" s="56">
        <f>SUM(S7:S12)</f>
        <v>3784.2087399999996</v>
      </c>
      <c r="T6" s="28">
        <f>SUM(T7:T12)</f>
        <v>3930.0566399999998</v>
      </c>
      <c r="U6" s="35">
        <f>IF(S6=0," ",IF(T6/S6*100&gt;200,"св.200",T6/S6))</f>
        <v>1.0385411878732673</v>
      </c>
      <c r="V6" s="56">
        <f t="shared" ref="V6" si="4">SUM(V7:V12)</f>
        <v>84102.463050000006</v>
      </c>
      <c r="W6" s="28">
        <f>SUM(W7:W12)</f>
        <v>63912.392569999996</v>
      </c>
      <c r="X6" s="35">
        <f>IF(V6=0," ",IF(W6/V6*100&gt;200,"св.200",W6/V6))</f>
        <v>0.75993484913757225</v>
      </c>
      <c r="Y6" s="56">
        <f>SUM(Y7:Y12)</f>
        <v>93230.620870000013</v>
      </c>
      <c r="Z6" s="28">
        <f>SUM(Z7:Z12)</f>
        <v>84507.437239999985</v>
      </c>
      <c r="AA6" s="35">
        <f>IF(Y6=0," ",IF(Z6/Y6*100&gt;200,"св.200",Z6/Y6))</f>
        <v>0.90643435012447726</v>
      </c>
      <c r="AB6" s="56">
        <f t="shared" ref="AB6" si="5">SUM(AB7:AB12)</f>
        <v>0</v>
      </c>
      <c r="AC6" s="28">
        <f>SUM(AC7:AC12)</f>
        <v>0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7.4139900000000001</v>
      </c>
      <c r="AG6" s="36">
        <f>IF(AE6=0," ",IF(AF6/AE6*100&gt;200,"св.200",AF6/AE6))</f>
        <v>1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1.86528</v>
      </c>
      <c r="AS6" s="36">
        <f>IF(AQ6=0," ",IF(AR6/AQ6*100&gt;200,"св.200",AR6/AQ6))</f>
        <v>1</v>
      </c>
      <c r="AT6" s="59">
        <f>SUM(AT7:AT12)</f>
        <v>1.3035800000000002</v>
      </c>
      <c r="AU6" s="28">
        <f>SUM(AU7:AU12)</f>
        <v>1.3035800000000002</v>
      </c>
      <c r="AV6" s="36">
        <f>IF(AT6=0," ",IF(AU6/AT6*100&gt;200,"св.200",AU6/AT6))</f>
        <v>1</v>
      </c>
    </row>
    <row r="7" spans="1:49" s="16" customFormat="1" ht="15.75" x14ac:dyDescent="0.25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H7+K7+N7+Q7+T7+W7+Z7+AC7+AF7</f>
        <v>3425.6851500000002</v>
      </c>
      <c r="F7" s="37">
        <f t="shared" ref="F7:F35" si="12">IF(D7=0," ",IF(E7/D7*100&gt;200,"св.200",E7/D7))</f>
        <v>0.88774740577357258</v>
      </c>
      <c r="G7" s="50">
        <v>175.35801999999998</v>
      </c>
      <c r="H7" s="38">
        <v>221.80376000000001</v>
      </c>
      <c r="I7" s="37">
        <f t="shared" ref="I7:I35" si="13">IF(G7=0," ",IF(H7/G7*100&gt;200,"св.200",H7/G7))</f>
        <v>1.2648623655764364</v>
      </c>
      <c r="J7" s="68">
        <v>72.656428936960026</v>
      </c>
      <c r="K7" s="38">
        <v>244.02110999999999</v>
      </c>
      <c r="L7" s="37" t="str">
        <f t="shared" ref="L7:L35" si="14">IF(J7=0," ",IF(K7/J7*100&gt;200,"св.200",K7/J7))</f>
        <v>св.200</v>
      </c>
      <c r="M7" s="50">
        <v>68.856229999999996</v>
      </c>
      <c r="N7" s="38">
        <v>45.179089999999995</v>
      </c>
      <c r="O7" s="37">
        <f t="shared" ref="O7:O35" si="15">IF(M7=0," ",IF(N7/M7*100&gt;200,"св.200",N7/M7))</f>
        <v>0.65613656164445833</v>
      </c>
      <c r="P7" s="50"/>
      <c r="Q7" s="38"/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86.031109999999998</v>
      </c>
      <c r="U7" s="37">
        <f>IF(T7=0," ",IF(T7/S7*100&gt;200,"св.200",T7/S7))</f>
        <v>0.81329208219371807</v>
      </c>
      <c r="V7" s="68">
        <v>1687.9167399999999</v>
      </c>
      <c r="W7" s="38">
        <v>1350.5622800000001</v>
      </c>
      <c r="X7" s="37">
        <f t="shared" ref="X7:X35" si="17">IF(V7=0," ",IF(W7/V7*100&gt;200,"св.200",W7/V7))</f>
        <v>0.8001356038450097</v>
      </c>
      <c r="Y7" s="50">
        <v>1748.2824699999999</v>
      </c>
      <c r="Z7" s="38">
        <v>1478.0878</v>
      </c>
      <c r="AA7" s="37">
        <f t="shared" ref="AA7:AA35" si="18">IF(Y7=0," ",IF(Z7/Y7*100&gt;200,"св.200",Z7/Y7))</f>
        <v>0.84545136461844184</v>
      </c>
      <c r="AB7" s="50"/>
      <c r="AC7" s="38"/>
      <c r="AD7" s="37" t="str">
        <f t="shared" ref="AD7:AD35" si="19">IF(AB7=0," ",IF(AC7/AB7*100&gt;200,"св.200",AC7/AB7))</f>
        <v xml:space="preserve"> </v>
      </c>
      <c r="AE7" s="50"/>
      <c r="AF7" s="38">
        <v>0</v>
      </c>
      <c r="AG7" s="39" t="str">
        <f>IF(AF7=0," ",IF(AF7/AE7*100&gt;200,"св.200",AF7/AE7))</f>
        <v xml:space="preserve"> </v>
      </c>
      <c r="AH7" s="50"/>
      <c r="AI7" s="38">
        <v>0</v>
      </c>
      <c r="AJ7" s="39" t="str">
        <f t="shared" si="8"/>
        <v xml:space="preserve"> </v>
      </c>
      <c r="AK7" s="50"/>
      <c r="AL7" s="38">
        <v>0</v>
      </c>
      <c r="AM7" s="39" t="str">
        <f t="shared" ref="AM7:AM35" si="20">IF(AK7=0," ",IF(AL7/AK7*100&gt;200,"св.200",AL7/AK7))</f>
        <v xml:space="preserve"> </v>
      </c>
      <c r="AN7" s="68"/>
      <c r="AO7" s="38"/>
      <c r="AP7" s="39" t="s">
        <v>187</v>
      </c>
      <c r="AQ7" s="68"/>
      <c r="AR7" s="38">
        <v>0</v>
      </c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x14ac:dyDescent="0.25">
      <c r="A8" s="48"/>
      <c r="B8" s="48">
        <v>2</v>
      </c>
      <c r="C8" s="49" t="s">
        <v>178</v>
      </c>
      <c r="D8" s="32">
        <f t="shared" ref="D8:D34" si="21">G8+M8+J8+P8+S8+V8+Y8+AB8+AE8</f>
        <v>165087.93671420543</v>
      </c>
      <c r="E8" s="30">
        <f t="shared" ref="E8:E12" si="22">H8+K8+N8+Q8+T8+W8+Z8+AC8+AF8</f>
        <v>154179.92012999998</v>
      </c>
      <c r="F8" s="37">
        <f t="shared" si="12"/>
        <v>0.93392602269244529</v>
      </c>
      <c r="G8" s="50">
        <v>9577.1709600000013</v>
      </c>
      <c r="H8" s="38">
        <v>18130.30055</v>
      </c>
      <c r="I8" s="37">
        <f t="shared" si="13"/>
        <v>1.8930747530479499</v>
      </c>
      <c r="J8" s="68">
        <v>1407.8281742054205</v>
      </c>
      <c r="K8" s="38">
        <v>4728.2847999999994</v>
      </c>
      <c r="L8" s="37" t="str">
        <f t="shared" si="14"/>
        <v>св.200</v>
      </c>
      <c r="M8" s="50">
        <v>8829.0807499999992</v>
      </c>
      <c r="N8" s="38">
        <v>7930.7714500000002</v>
      </c>
      <c r="O8" s="37">
        <f t="shared" si="15"/>
        <v>0.89825562530957725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3305.12129</v>
      </c>
      <c r="U8" s="37">
        <f>IF(S9=0," ",IF(T8/S8*100&gt;200,"св.200",T8/S8))</f>
        <v>1.0365475642162578</v>
      </c>
      <c r="V8" s="68">
        <v>66013.942110000004</v>
      </c>
      <c r="W8" s="38">
        <v>49905.707310000005</v>
      </c>
      <c r="X8" s="37">
        <f t="shared" si="17"/>
        <v>0.75598738258717213</v>
      </c>
      <c r="Y8" s="50">
        <v>76067.643079999994</v>
      </c>
      <c r="Z8" s="38">
        <v>70176.049319999991</v>
      </c>
      <c r="AA8" s="37">
        <f t="shared" si="18"/>
        <v>0.92254796492374769</v>
      </c>
      <c r="AB8" s="50"/>
      <c r="AC8" s="38"/>
      <c r="AD8" s="37" t="str">
        <f t="shared" si="19"/>
        <v xml:space="preserve"> </v>
      </c>
      <c r="AE8" s="50">
        <v>3.2654099999999997</v>
      </c>
      <c r="AF8" s="38">
        <v>3.2654099999999997</v>
      </c>
      <c r="AG8" s="39">
        <f>IF(AF8=0," ",IF(AF8/AE8*100&gt;200,"св.200",AF8/AE8))</f>
        <v>1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/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3">AE8-AH8-AK8-AN8-AQ8</f>
        <v>0.36324999999999963</v>
      </c>
      <c r="AU8" s="67">
        <f t="shared" si="23"/>
        <v>0.36324999999999963</v>
      </c>
      <c r="AV8" s="39">
        <f t="shared" ref="AV8:AV34" si="24">IF(AT8=0," ",IF(AU8/AT8*100&gt;200,"св.200",AU8/AT8))</f>
        <v>1</v>
      </c>
    </row>
    <row r="9" spans="1:49" s="16" customFormat="1" ht="15.75" x14ac:dyDescent="0.25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2"/>
        <v>15250.898969999998</v>
      </c>
      <c r="F9" s="37">
        <f t="shared" si="12"/>
        <v>0.90074651161008579</v>
      </c>
      <c r="G9" s="50">
        <v>809.31735000000003</v>
      </c>
      <c r="H9" s="38">
        <v>1165.4448300000001</v>
      </c>
      <c r="I9" s="37">
        <f t="shared" si="13"/>
        <v>1.4400344067750432</v>
      </c>
      <c r="J9" s="68">
        <v>238.98984639244006</v>
      </c>
      <c r="K9" s="38">
        <v>802.66234999999995</v>
      </c>
      <c r="L9" s="37" t="str">
        <f t="shared" si="14"/>
        <v>св.200</v>
      </c>
      <c r="M9" s="50">
        <v>1157.7478700000001</v>
      </c>
      <c r="N9" s="38">
        <v>959.47316000000001</v>
      </c>
      <c r="O9" s="37">
        <f t="shared" si="15"/>
        <v>0.82874102804438754</v>
      </c>
      <c r="P9" s="50">
        <v>0.33844000000000002</v>
      </c>
      <c r="Q9" s="38">
        <v>0.33844000000000002</v>
      </c>
      <c r="R9" s="37">
        <f t="shared" si="16"/>
        <v>1</v>
      </c>
      <c r="S9" s="50">
        <v>157.24871999999999</v>
      </c>
      <c r="T9" s="38">
        <v>168.64832999999999</v>
      </c>
      <c r="U9" s="37">
        <f>IF(S10=0," ",IF(T9/S9*100&gt;200,"св.200",T9/S9))</f>
        <v>1.072494135405363</v>
      </c>
      <c r="V9" s="68">
        <v>5870.1231100000005</v>
      </c>
      <c r="W9" s="38">
        <v>4696.8533899999993</v>
      </c>
      <c r="X9" s="37">
        <f t="shared" si="17"/>
        <v>0.80012860071004521</v>
      </c>
      <c r="Y9" s="50">
        <v>8697.6340899999996</v>
      </c>
      <c r="Z9" s="38">
        <v>7457.47847</v>
      </c>
      <c r="AA9" s="37">
        <f t="shared" si="18"/>
        <v>0.85741460181385953</v>
      </c>
      <c r="AB9" s="50"/>
      <c r="AC9" s="38"/>
      <c r="AD9" s="37" t="str">
        <f t="shared" si="19"/>
        <v xml:space="preserve"> </v>
      </c>
      <c r="AE9" s="50"/>
      <c r="AF9" s="38">
        <v>0</v>
      </c>
      <c r="AG9" s="39" t="str">
        <f t="shared" ref="AG9:AG35" si="25">IF(AE9=0," ",IF(AF9/AE9*100&gt;200,"св.200",AF9/AE9))</f>
        <v xml:space="preserve"> </v>
      </c>
      <c r="AH9" s="50"/>
      <c r="AI9" s="38">
        <v>0</v>
      </c>
      <c r="AJ9" s="39" t="str">
        <f t="shared" si="8"/>
        <v xml:space="preserve"> </v>
      </c>
      <c r="AK9" s="50"/>
      <c r="AL9" s="38">
        <v>0</v>
      </c>
      <c r="AM9" s="39" t="str">
        <f t="shared" si="20"/>
        <v xml:space="preserve"> </v>
      </c>
      <c r="AN9" s="68"/>
      <c r="AO9" s="38"/>
      <c r="AP9" s="39" t="s">
        <v>187</v>
      </c>
      <c r="AQ9" s="68"/>
      <c r="AR9" s="38">
        <v>0</v>
      </c>
      <c r="AS9" s="39" t="str">
        <f t="shared" ref="AS9:AS35" si="26">IF(AQ9=0," ",IF(AR9/AQ9*100&gt;200,"св.200",AR9/AQ9))</f>
        <v xml:space="preserve"> </v>
      </c>
      <c r="AT9" s="60">
        <f t="shared" si="23"/>
        <v>0</v>
      </c>
      <c r="AU9" s="67">
        <f t="shared" si="23"/>
        <v>0</v>
      </c>
      <c r="AV9" s="39" t="str">
        <f t="shared" si="24"/>
        <v xml:space="preserve"> </v>
      </c>
    </row>
    <row r="10" spans="1:49" s="16" customFormat="1" ht="15.75" x14ac:dyDescent="0.25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2"/>
        <v>6680.2194500000005</v>
      </c>
      <c r="F10" s="37">
        <f t="shared" si="12"/>
        <v>0.83531035561474742</v>
      </c>
      <c r="G10" s="50">
        <v>482.29740000000004</v>
      </c>
      <c r="H10" s="38">
        <v>433.03103999999996</v>
      </c>
      <c r="I10" s="37">
        <f t="shared" si="13"/>
        <v>0.89785066226772092</v>
      </c>
      <c r="J10" s="68">
        <v>45.300404533780018</v>
      </c>
      <c r="K10" s="38">
        <v>152.14431999999999</v>
      </c>
      <c r="L10" s="37" t="str">
        <f t="shared" si="14"/>
        <v>св.200</v>
      </c>
      <c r="M10" s="50">
        <v>273.67278999999996</v>
      </c>
      <c r="N10" s="38">
        <v>196.82504999999998</v>
      </c>
      <c r="O10" s="37">
        <f t="shared" si="15"/>
        <v>0.71919846324510373</v>
      </c>
      <c r="P10" s="50"/>
      <c r="Q10" s="38"/>
      <c r="R10" s="37" t="str">
        <f t="shared" si="16"/>
        <v xml:space="preserve"> </v>
      </c>
      <c r="S10" s="50">
        <v>147.03635</v>
      </c>
      <c r="T10" s="38">
        <v>177.19964000000002</v>
      </c>
      <c r="U10" s="37">
        <f>IF(S11=0," ",IF(T10/S10*100&gt;200,"св.200",T10/S10))</f>
        <v>1.2051417217579192</v>
      </c>
      <c r="V10" s="68">
        <v>4997.6168899999993</v>
      </c>
      <c r="W10" s="38">
        <v>3968.2534100000003</v>
      </c>
      <c r="X10" s="37">
        <f t="shared" si="17"/>
        <v>0.79402913375378814</v>
      </c>
      <c r="Y10" s="50">
        <v>2048.5026000000003</v>
      </c>
      <c r="Z10" s="38">
        <v>1749.9020700000001</v>
      </c>
      <c r="AA10" s="37">
        <f t="shared" si="18"/>
        <v>0.85423473223807467</v>
      </c>
      <c r="AB10" s="50"/>
      <c r="AC10" s="38"/>
      <c r="AD10" s="37" t="str">
        <f t="shared" si="19"/>
        <v xml:space="preserve"> </v>
      </c>
      <c r="AE10" s="50">
        <v>2.8639200000000002</v>
      </c>
      <c r="AF10" s="38">
        <v>2.8639200000000002</v>
      </c>
      <c r="AG10" s="39">
        <f t="shared" si="25"/>
        <v>1</v>
      </c>
      <c r="AH10" s="50"/>
      <c r="AI10" s="38">
        <v>0</v>
      </c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/>
      <c r="AP10" s="39">
        <v>1</v>
      </c>
      <c r="AQ10" s="68">
        <v>6.8000000000000005E-4</v>
      </c>
      <c r="AR10" s="38">
        <v>6.8000000000000005E-4</v>
      </c>
      <c r="AS10" s="39">
        <f t="shared" si="26"/>
        <v>1</v>
      </c>
      <c r="AT10" s="60">
        <f t="shared" si="23"/>
        <v>8.0510000000000317E-2</v>
      </c>
      <c r="AU10" s="67">
        <f t="shared" si="23"/>
        <v>8.0510000000000317E-2</v>
      </c>
      <c r="AV10" s="39">
        <f t="shared" si="24"/>
        <v>1</v>
      </c>
    </row>
    <row r="11" spans="1:49" s="16" customFormat="1" ht="15.75" x14ac:dyDescent="0.25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2"/>
        <v>3187.6846500000001</v>
      </c>
      <c r="F11" s="37">
        <f t="shared" si="12"/>
        <v>0.93415902190327982</v>
      </c>
      <c r="G11" s="50">
        <v>500.99374999999998</v>
      </c>
      <c r="H11" s="38">
        <v>831.05098999999996</v>
      </c>
      <c r="I11" s="37">
        <f t="shared" si="13"/>
        <v>1.6588051048541024</v>
      </c>
      <c r="J11" s="68">
        <v>60.095362845540016</v>
      </c>
      <c r="K11" s="38">
        <v>201.83410999999998</v>
      </c>
      <c r="L11" s="37" t="str">
        <f t="shared" si="14"/>
        <v>св.200</v>
      </c>
      <c r="M11" s="50">
        <v>342.52893</v>
      </c>
      <c r="N11" s="38">
        <v>169.56903</v>
      </c>
      <c r="O11" s="37">
        <f t="shared" si="15"/>
        <v>0.49505024290940913</v>
      </c>
      <c r="P11" s="50"/>
      <c r="Q11" s="38"/>
      <c r="R11" s="37" t="str">
        <f t="shared" si="16"/>
        <v xml:space="preserve"> </v>
      </c>
      <c r="S11" s="50">
        <v>61.227110000000003</v>
      </c>
      <c r="T11" s="38">
        <v>72.0946</v>
      </c>
      <c r="U11" s="37">
        <f>IF(S12=0," ",IF(T11/S11*100&gt;200,"св.200",T11/S11))</f>
        <v>1.1774947404834231</v>
      </c>
      <c r="V11" s="68">
        <v>1223.1403400000002</v>
      </c>
      <c r="W11" s="38">
        <v>950.04226000000006</v>
      </c>
      <c r="X11" s="37">
        <f t="shared" si="17"/>
        <v>0.77672383857440264</v>
      </c>
      <c r="Y11" s="50">
        <v>1224.1166799999999</v>
      </c>
      <c r="Z11" s="38">
        <v>962.83821999999998</v>
      </c>
      <c r="AA11" s="37">
        <f t="shared" si="18"/>
        <v>0.78655755266728344</v>
      </c>
      <c r="AB11" s="50"/>
      <c r="AC11" s="38"/>
      <c r="AD11" s="37" t="str">
        <f t="shared" si="19"/>
        <v xml:space="preserve"> </v>
      </c>
      <c r="AE11" s="50">
        <v>0.25544</v>
      </c>
      <c r="AF11" s="38">
        <v>0.25544</v>
      </c>
      <c r="AG11" s="39">
        <f t="shared" si="25"/>
        <v>1</v>
      </c>
      <c r="AH11" s="50"/>
      <c r="AI11" s="38">
        <v>0</v>
      </c>
      <c r="AJ11" s="39" t="str">
        <f t="shared" si="8"/>
        <v xml:space="preserve"> </v>
      </c>
      <c r="AK11" s="50"/>
      <c r="AL11" s="38">
        <v>0</v>
      </c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68">
        <v>2.0000000000000002E-5</v>
      </c>
      <c r="AR11" s="38">
        <v>2.0000000000000002E-5</v>
      </c>
      <c r="AS11" s="39">
        <f t="shared" si="26"/>
        <v>1</v>
      </c>
      <c r="AT11" s="60">
        <f t="shared" si="23"/>
        <v>0.19542000000000001</v>
      </c>
      <c r="AU11" s="67">
        <f t="shared" si="23"/>
        <v>0.19542000000000001</v>
      </c>
      <c r="AV11" s="39">
        <f t="shared" si="24"/>
        <v>1</v>
      </c>
    </row>
    <row r="12" spans="1:49" s="16" customFormat="1" ht="15.75" x14ac:dyDescent="0.25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2"/>
        <v>7659.1752699999997</v>
      </c>
      <c r="F12" s="37">
        <f t="shared" si="12"/>
        <v>0.80320122538359973</v>
      </c>
      <c r="G12" s="50">
        <v>521.44556</v>
      </c>
      <c r="H12" s="38">
        <v>443.12476000000004</v>
      </c>
      <c r="I12" s="37">
        <f t="shared" si="13"/>
        <v>0.84980061964666076</v>
      </c>
      <c r="J12" s="68">
        <v>166.29679627154005</v>
      </c>
      <c r="K12" s="38">
        <v>558.51811999999995</v>
      </c>
      <c r="L12" s="37" t="str">
        <f t="shared" si="14"/>
        <v>св.200</v>
      </c>
      <c r="M12" s="50">
        <v>968.54484000000002</v>
      </c>
      <c r="N12" s="38">
        <v>811.48622</v>
      </c>
      <c r="O12" s="37">
        <f t="shared" si="15"/>
        <v>0.83784063110593821</v>
      </c>
      <c r="P12" s="50"/>
      <c r="Q12" s="38"/>
      <c r="R12" s="37" t="str">
        <f t="shared" si="16"/>
        <v xml:space="preserve"> </v>
      </c>
      <c r="S12" s="50">
        <v>124.32901</v>
      </c>
      <c r="T12" s="38">
        <v>120.96167</v>
      </c>
      <c r="U12" s="37">
        <f>IF(S12=0," ",IF(T12/S12*100&gt;200,"св.200",T12/S12))</f>
        <v>0.9729158946894213</v>
      </c>
      <c r="V12" s="68">
        <v>4309.7238600000001</v>
      </c>
      <c r="W12" s="38">
        <v>3040.9739199999999</v>
      </c>
      <c r="X12" s="37">
        <f t="shared" si="17"/>
        <v>0.70560760243232845</v>
      </c>
      <c r="Y12" s="50">
        <v>3444.4419500000004</v>
      </c>
      <c r="Z12" s="38">
        <v>2683.0813599999997</v>
      </c>
      <c r="AA12" s="37">
        <f t="shared" si="18"/>
        <v>0.77895966863369537</v>
      </c>
      <c r="AB12" s="50"/>
      <c r="AC12" s="38"/>
      <c r="AD12" s="37" t="str">
        <f t="shared" si="19"/>
        <v xml:space="preserve"> </v>
      </c>
      <c r="AE12" s="50">
        <v>1.02922</v>
      </c>
      <c r="AF12" s="38">
        <v>1.02922</v>
      </c>
      <c r="AG12" s="39">
        <f t="shared" si="25"/>
        <v>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>
        <v>0</v>
      </c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6"/>
        <v>1</v>
      </c>
      <c r="AT12" s="60">
        <f t="shared" si="23"/>
        <v>0.6644000000000001</v>
      </c>
      <c r="AU12" s="67">
        <f t="shared" si="23"/>
        <v>0.6644000000000001</v>
      </c>
      <c r="AV12" s="39">
        <f t="shared" si="24"/>
        <v>1</v>
      </c>
    </row>
    <row r="13" spans="1:49" s="75" customFormat="1" ht="47.25" x14ac:dyDescent="0.25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25593.25145</v>
      </c>
      <c r="F13" s="36">
        <f t="shared" si="12"/>
        <v>1.2178708668910478</v>
      </c>
      <c r="G13" s="62">
        <f>SUM(G14:G34)</f>
        <v>15409.196580000003</v>
      </c>
      <c r="H13" s="73">
        <f>SUM(H14:H34)</f>
        <v>18489.44354</v>
      </c>
      <c r="I13" s="36">
        <f t="shared" si="13"/>
        <v>1.1998966619711977</v>
      </c>
      <c r="J13" s="62">
        <f>SUM(J14:J34)</f>
        <v>572.31586261432028</v>
      </c>
      <c r="K13" s="73">
        <f>SUM(K14:K34)</f>
        <v>1922.1518299999996</v>
      </c>
      <c r="L13" s="36" t="str">
        <f t="shared" si="14"/>
        <v>св.200</v>
      </c>
      <c r="M13" s="62">
        <f>SUM(M14:M34)</f>
        <v>3183.4533600000004</v>
      </c>
      <c r="N13" s="73">
        <f>SUM(N14:N34)</f>
        <v>2430.72444</v>
      </c>
      <c r="O13" s="36">
        <f t="shared" si="15"/>
        <v>0.76354956869856561</v>
      </c>
      <c r="P13" s="62">
        <f>SUM(P14:P34)</f>
        <v>116.14682999999998</v>
      </c>
      <c r="Q13" s="73">
        <f>SUM(Q14:Q34)</f>
        <v>892.89562999999998</v>
      </c>
      <c r="R13" s="36" t="str">
        <f t="shared" si="16"/>
        <v>св.200</v>
      </c>
      <c r="S13" s="62">
        <f>SUM(S14:S34)</f>
        <v>868.39404000000002</v>
      </c>
      <c r="T13" s="73">
        <f>SUM(T14:T34)</f>
        <v>983.48619000000019</v>
      </c>
      <c r="U13" s="36">
        <f t="shared" ref="U13:U35" si="27">IF(S13=0," ",IF(T13/S13*100&gt;200,"св.200",T13/S13))</f>
        <v>1.1325344770906076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8">SUM(AB14:AB34)</f>
        <v>825.15715999999998</v>
      </c>
      <c r="AC13" s="73">
        <f>SUM(AC14:AC34)</f>
        <v>868.73616000000004</v>
      </c>
      <c r="AD13" s="36">
        <f t="shared" si="19"/>
        <v>1.0528129695923623</v>
      </c>
      <c r="AE13" s="62">
        <f t="shared" ref="AE13" si="29">SUM(AE14:AE34)</f>
        <v>40.085879999999996</v>
      </c>
      <c r="AF13" s="73">
        <f>SUM(AF14:AF34)</f>
        <v>5.8136600000000005</v>
      </c>
      <c r="AG13" s="36">
        <f t="shared" si="25"/>
        <v>0.14503012033164797</v>
      </c>
      <c r="AH13" s="62">
        <f>SUM(AH14:AH34)</f>
        <v>6.7320000000000002</v>
      </c>
      <c r="AI13" s="73">
        <f>SUM(AI14:AI34)</f>
        <v>0</v>
      </c>
      <c r="AJ13" s="36">
        <f t="shared" ref="AJ13:AJ35" si="30">IF(AH13=0," ",IF(AI13/AH13*100&gt;200,"св.200",AI13/AH13))</f>
        <v>0</v>
      </c>
      <c r="AK13" s="62">
        <f t="shared" ref="AK13" si="31">SUM(AK14:AK34)</f>
        <v>29.412299999999998</v>
      </c>
      <c r="AL13" s="73">
        <f>SUM(AL14:AL34)</f>
        <v>3.8663000000000007</v>
      </c>
      <c r="AM13" s="36">
        <f t="shared" si="20"/>
        <v>0.13145180757710212</v>
      </c>
      <c r="AN13" s="62">
        <v>2.0000000000000002E-5</v>
      </c>
      <c r="AO13" s="73">
        <f>SUM(AO14:AO34)</f>
        <v>0.55986000000000002</v>
      </c>
      <c r="AP13" s="36" t="str">
        <f t="shared" ref="AP13:AP35" si="32">IF(AN13=0," ",IF(AO13/AN13*100&gt;200,"св.200",AO13/AN13))</f>
        <v>св.200</v>
      </c>
      <c r="AQ13" s="62">
        <f t="shared" ref="AQ13" si="33">SUM(AQ14:AQ34)</f>
        <v>2.9059999999999999E-2</v>
      </c>
      <c r="AR13" s="73">
        <f>SUM(AR14:AR34)</f>
        <v>2.9059999999999999E-2</v>
      </c>
      <c r="AS13" s="36">
        <f t="shared" si="26"/>
        <v>1</v>
      </c>
      <c r="AT13" s="61">
        <f t="shared" ref="AT13:AU34" si="34">AE13-AH13-AK13-AN13-AQ13</f>
        <v>3.9124999999999983</v>
      </c>
      <c r="AU13" s="73">
        <f t="shared" si="23"/>
        <v>1.3584399999999996</v>
      </c>
      <c r="AV13" s="36">
        <f t="shared" ref="AV13:AV35" si="35">IF(AT13=0," ",IF(AU13/AT13*100&gt;200,"св.200",AU13/AT13))</f>
        <v>0.34720511182108632</v>
      </c>
    </row>
    <row r="14" spans="1:49" s="16" customFormat="1" ht="15.75" x14ac:dyDescent="0.25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ref="E14:E34" si="36">H14+K14+N14+Q14+T14+W14+Z14+AC14+AF14</f>
        <v>141.26915000000002</v>
      </c>
      <c r="F14" s="37">
        <f t="shared" si="12"/>
        <v>1.836775316507488</v>
      </c>
      <c r="G14" s="50">
        <v>9.1825599999999987</v>
      </c>
      <c r="H14" s="30">
        <v>71.879000000000005</v>
      </c>
      <c r="I14" s="37" t="str">
        <f t="shared" si="13"/>
        <v>св.200</v>
      </c>
      <c r="J14" s="68">
        <v>5.3466928552400024</v>
      </c>
      <c r="K14" s="30">
        <v>17.957150000000002</v>
      </c>
      <c r="L14" s="37" t="str">
        <f t="shared" si="14"/>
        <v>св.200</v>
      </c>
      <c r="M14" s="50">
        <v>24.091000000000001</v>
      </c>
      <c r="N14" s="30">
        <v>21.452999999999999</v>
      </c>
      <c r="O14" s="37">
        <f t="shared" si="15"/>
        <v>0.89049852642065497</v>
      </c>
      <c r="P14" s="50">
        <v>30.396249999999998</v>
      </c>
      <c r="Q14" s="30">
        <v>22.085000000000001</v>
      </c>
      <c r="R14" s="37">
        <f t="shared" si="16"/>
        <v>0.72656988937780165</v>
      </c>
      <c r="S14" s="50">
        <v>7.8949999999999996</v>
      </c>
      <c r="T14" s="30">
        <v>7.8949999999999996</v>
      </c>
      <c r="U14" s="37">
        <f t="shared" si="27"/>
        <v>1</v>
      </c>
      <c r="V14" s="50"/>
      <c r="W14" s="30"/>
      <c r="X14" s="37" t="str">
        <f t="shared" si="17"/>
        <v xml:space="preserve"> </v>
      </c>
      <c r="Y14" s="29"/>
      <c r="Z14" s="30"/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5"/>
        <v xml:space="preserve"> </v>
      </c>
      <c r="AH14" s="50"/>
      <c r="AI14" s="30"/>
      <c r="AJ14" s="39" t="str">
        <f t="shared" si="30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>
        <v>0</v>
      </c>
      <c r="AS14" s="39" t="str">
        <f t="shared" si="26"/>
        <v xml:space="preserve"> </v>
      </c>
      <c r="AT14" s="60">
        <f t="shared" si="34"/>
        <v>0</v>
      </c>
      <c r="AU14" s="67">
        <f t="shared" si="23"/>
        <v>0</v>
      </c>
      <c r="AV14" s="39" t="str">
        <f t="shared" si="24"/>
        <v xml:space="preserve"> </v>
      </c>
    </row>
    <row r="15" spans="1:49" s="16" customFormat="1" ht="15.75" x14ac:dyDescent="0.25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36"/>
        <v>1076.99803</v>
      </c>
      <c r="F15" s="37">
        <f t="shared" si="12"/>
        <v>1.5538276757585943</v>
      </c>
      <c r="G15" s="50">
        <v>626.66886</v>
      </c>
      <c r="H15" s="30">
        <v>974.72911999999997</v>
      </c>
      <c r="I15" s="37">
        <f t="shared" si="13"/>
        <v>1.5554133645638624</v>
      </c>
      <c r="J15" s="68">
        <v>15.051306599340004</v>
      </c>
      <c r="K15" s="30">
        <v>50.550660000000001</v>
      </c>
      <c r="L15" s="37" t="str">
        <f t="shared" si="14"/>
        <v>св.200</v>
      </c>
      <c r="M15" s="50">
        <v>9.7125000000000004</v>
      </c>
      <c r="N15" s="30">
        <v>7.6891300000000005</v>
      </c>
      <c r="O15" s="37">
        <f t="shared" si="15"/>
        <v>0.79167361647361645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44.029120000000006</v>
      </c>
      <c r="U15" s="37">
        <f t="shared" si="27"/>
        <v>1.0560284286712054</v>
      </c>
      <c r="V15" s="50"/>
      <c r="W15" s="30"/>
      <c r="X15" s="37" t="str">
        <f t="shared" si="17"/>
        <v xml:space="preserve"> </v>
      </c>
      <c r="Y15" s="29"/>
      <c r="Z15" s="30"/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5"/>
        <v xml:space="preserve"> </v>
      </c>
      <c r="AH15" s="50"/>
      <c r="AI15" s="30"/>
      <c r="AJ15" s="39" t="str">
        <f t="shared" si="30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>
        <v>0</v>
      </c>
      <c r="AS15" s="39" t="str">
        <f t="shared" si="26"/>
        <v xml:space="preserve"> </v>
      </c>
      <c r="AT15" s="60">
        <f t="shared" si="34"/>
        <v>0</v>
      </c>
      <c r="AU15" s="67">
        <f t="shared" si="23"/>
        <v>0</v>
      </c>
      <c r="AV15" s="39" t="str">
        <f t="shared" si="24"/>
        <v xml:space="preserve"> </v>
      </c>
    </row>
    <row r="16" spans="1:49" s="16" customFormat="1" ht="15.75" x14ac:dyDescent="0.25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36"/>
        <v>532.24783000000002</v>
      </c>
      <c r="F16" s="37">
        <f t="shared" si="12"/>
        <v>1.1254036229504027</v>
      </c>
      <c r="G16" s="50">
        <v>289.75678000000005</v>
      </c>
      <c r="H16" s="30">
        <v>223.13004999999998</v>
      </c>
      <c r="I16" s="37">
        <f t="shared" si="13"/>
        <v>0.77005980671099372</v>
      </c>
      <c r="J16" s="68">
        <v>17.102092899980004</v>
      </c>
      <c r="K16" s="30">
        <v>57.438319999999997</v>
      </c>
      <c r="L16" s="37" t="str">
        <f t="shared" si="14"/>
        <v>св.200</v>
      </c>
      <c r="M16" s="50">
        <v>76.287630000000007</v>
      </c>
      <c r="N16" s="30">
        <v>61.310180000000003</v>
      </c>
      <c r="O16" s="37">
        <f t="shared" si="15"/>
        <v>0.80367131604429176</v>
      </c>
      <c r="P16" s="50">
        <v>39.142499999999998</v>
      </c>
      <c r="Q16" s="30">
        <v>168.50670000000002</v>
      </c>
      <c r="R16" s="37" t="str">
        <f t="shared" si="16"/>
        <v>св.200</v>
      </c>
      <c r="S16" s="50">
        <v>24.770919999999997</v>
      </c>
      <c r="T16" s="30">
        <v>21.529</v>
      </c>
      <c r="U16" s="37">
        <f>IF(T16=0," ",IF(T16/S16*100&gt;200,"св.200",T16/S16))</f>
        <v>0.86912395663947895</v>
      </c>
      <c r="V16" s="50"/>
      <c r="W16" s="30"/>
      <c r="X16" s="37" t="str">
        <f t="shared" si="17"/>
        <v xml:space="preserve"> </v>
      </c>
      <c r="Y16" s="29"/>
      <c r="Z16" s="30"/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0.33357999999999999</v>
      </c>
      <c r="AG16" s="39">
        <f t="shared" si="25"/>
        <v>1.2889699137312119E-2</v>
      </c>
      <c r="AH16" s="50"/>
      <c r="AI16" s="30"/>
      <c r="AJ16" s="39" t="str">
        <f t="shared" si="30"/>
        <v xml:space="preserve"> </v>
      </c>
      <c r="AK16" s="50">
        <v>25.879580000000001</v>
      </c>
      <c r="AL16" s="30">
        <v>0.33357999999999999</v>
      </c>
      <c r="AM16" s="39">
        <f t="shared" si="20"/>
        <v>1.2889699137312119E-2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>
        <v>0</v>
      </c>
      <c r="AS16" s="39" t="str">
        <f t="shared" si="26"/>
        <v xml:space="preserve"> </v>
      </c>
      <c r="AT16" s="60">
        <f t="shared" si="34"/>
        <v>0</v>
      </c>
      <c r="AU16" s="67">
        <f t="shared" si="23"/>
        <v>0</v>
      </c>
      <c r="AV16" s="39" t="str">
        <f t="shared" si="24"/>
        <v xml:space="preserve"> </v>
      </c>
    </row>
    <row r="17" spans="1:49" s="16" customFormat="1" ht="15.75" x14ac:dyDescent="0.25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36"/>
        <v>531.5200900000001</v>
      </c>
      <c r="F17" s="37">
        <f t="shared" si="12"/>
        <v>1.7350254528107911</v>
      </c>
      <c r="G17" s="50">
        <v>46.632370000000002</v>
      </c>
      <c r="H17" s="30">
        <v>245.87092999999999</v>
      </c>
      <c r="I17" s="37" t="str">
        <f t="shared" si="13"/>
        <v>св.200</v>
      </c>
      <c r="J17" s="68">
        <v>24.829162711320009</v>
      </c>
      <c r="K17" s="30">
        <v>83.39021000000001</v>
      </c>
      <c r="L17" s="37" t="str">
        <f t="shared" si="14"/>
        <v>св.200</v>
      </c>
      <c r="M17" s="50">
        <v>218.62661</v>
      </c>
      <c r="N17" s="30">
        <v>194.04895000000002</v>
      </c>
      <c r="O17" s="37">
        <f t="shared" si="15"/>
        <v>0.88758157115458192</v>
      </c>
      <c r="P17" s="50">
        <v>0</v>
      </c>
      <c r="Q17" s="30">
        <v>0</v>
      </c>
      <c r="R17" s="37" t="str">
        <f>IF(Q17=0," ",IF(Q17/P17*100&gt;200,"св.200",Q17/P17))</f>
        <v xml:space="preserve"> </v>
      </c>
      <c r="S17" s="50">
        <v>16.259</v>
      </c>
      <c r="T17" s="30">
        <v>8.2100000000000009</v>
      </c>
      <c r="U17" s="37">
        <f t="shared" si="27"/>
        <v>0.50495110400393628</v>
      </c>
      <c r="V17" s="50"/>
      <c r="W17" s="30"/>
      <c r="X17" s="37" t="str">
        <f t="shared" si="17"/>
        <v xml:space="preserve"> </v>
      </c>
      <c r="Y17" s="29"/>
      <c r="Z17" s="30"/>
      <c r="AA17" s="37" t="str">
        <f t="shared" si="18"/>
        <v xml:space="preserve"> </v>
      </c>
      <c r="AB17" s="50"/>
      <c r="AC17" s="30">
        <v>0</v>
      </c>
      <c r="AD17" s="37" t="str">
        <f t="shared" si="19"/>
        <v xml:space="preserve"> </v>
      </c>
      <c r="AE17" s="50"/>
      <c r="AF17" s="30">
        <v>0</v>
      </c>
      <c r="AG17" s="39" t="str">
        <f t="shared" si="25"/>
        <v xml:space="preserve"> </v>
      </c>
      <c r="AH17" s="50"/>
      <c r="AI17" s="30"/>
      <c r="AJ17" s="39" t="str">
        <f t="shared" si="30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>
        <v>0</v>
      </c>
      <c r="AS17" s="39" t="str">
        <f t="shared" si="26"/>
        <v xml:space="preserve"> </v>
      </c>
      <c r="AT17" s="60">
        <f t="shared" si="34"/>
        <v>0</v>
      </c>
      <c r="AU17" s="67">
        <f t="shared" si="23"/>
        <v>0</v>
      </c>
      <c r="AV17" s="39" t="str">
        <f t="shared" si="24"/>
        <v xml:space="preserve"> </v>
      </c>
    </row>
    <row r="18" spans="1:49" s="16" customFormat="1" ht="15.75" x14ac:dyDescent="0.25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36"/>
        <v>5841.5721000000003</v>
      </c>
      <c r="F18" s="37">
        <f t="shared" si="12"/>
        <v>1.0778999991957721</v>
      </c>
      <c r="G18" s="50">
        <v>4205.4507599999997</v>
      </c>
      <c r="H18" s="30">
        <v>4713.6549400000004</v>
      </c>
      <c r="I18" s="37">
        <f t="shared" si="13"/>
        <v>1.1208441636824682</v>
      </c>
      <c r="J18" s="68">
        <v>82.690633336520023</v>
      </c>
      <c r="K18" s="30">
        <v>277.72174999999999</v>
      </c>
      <c r="L18" s="37" t="str">
        <f t="shared" si="14"/>
        <v>св.200</v>
      </c>
      <c r="M18" s="50">
        <v>825.68309999999997</v>
      </c>
      <c r="N18" s="30">
        <v>504.63053000000002</v>
      </c>
      <c r="O18" s="37">
        <f t="shared" si="15"/>
        <v>0.61116732315339872</v>
      </c>
      <c r="P18" s="50">
        <v>16.712790000000002</v>
      </c>
      <c r="Q18" s="30">
        <v>12.175799999999999</v>
      </c>
      <c r="R18" s="37">
        <f t="shared" si="16"/>
        <v>0.72853186092806754</v>
      </c>
      <c r="S18" s="50">
        <v>262.86960999999997</v>
      </c>
      <c r="T18" s="30">
        <v>321.03834000000001</v>
      </c>
      <c r="U18" s="37">
        <f t="shared" si="27"/>
        <v>1.221283586185562</v>
      </c>
      <c r="V18" s="50"/>
      <c r="W18" s="30"/>
      <c r="X18" s="37" t="str">
        <f t="shared" si="17"/>
        <v xml:space="preserve"> </v>
      </c>
      <c r="Y18" s="29"/>
      <c r="Z18" s="30"/>
      <c r="AA18" s="37" t="str">
        <f t="shared" si="18"/>
        <v xml:space="preserve"> </v>
      </c>
      <c r="AB18" s="50">
        <v>25.361000000000001</v>
      </c>
      <c r="AC18" s="30">
        <v>11.888999999999999</v>
      </c>
      <c r="AD18" s="37">
        <f t="shared" si="19"/>
        <v>0.46879066282875276</v>
      </c>
      <c r="AE18" s="50">
        <v>0.63288999999999995</v>
      </c>
      <c r="AF18" s="30">
        <v>0.46173999999999998</v>
      </c>
      <c r="AG18" s="39">
        <f t="shared" si="25"/>
        <v>0.72957385959645438</v>
      </c>
      <c r="AH18" s="50"/>
      <c r="AI18" s="30"/>
      <c r="AJ18" s="39" t="str">
        <f t="shared" si="30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>
        <v>0</v>
      </c>
      <c r="AS18" s="39" t="str">
        <f t="shared" si="26"/>
        <v xml:space="preserve"> </v>
      </c>
      <c r="AT18" s="60">
        <f t="shared" si="34"/>
        <v>0.17114999999999997</v>
      </c>
      <c r="AU18" s="67">
        <f t="shared" si="23"/>
        <v>0</v>
      </c>
      <c r="AV18" s="39">
        <f t="shared" si="24"/>
        <v>0</v>
      </c>
    </row>
    <row r="19" spans="1:49" s="16" customFormat="1" ht="15.75" x14ac:dyDescent="0.25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36"/>
        <v>1004.35455</v>
      </c>
      <c r="F19" s="37" t="str">
        <f t="shared" si="12"/>
        <v>св.200</v>
      </c>
      <c r="G19" s="50">
        <v>137.71948999999998</v>
      </c>
      <c r="H19" s="30">
        <v>200.10829000000001</v>
      </c>
      <c r="I19" s="37">
        <f t="shared" si="13"/>
        <v>1.4530135858040139</v>
      </c>
      <c r="J19" s="68">
        <v>8.8989476974200024</v>
      </c>
      <c r="K19" s="30">
        <v>29.887840000000001</v>
      </c>
      <c r="L19" s="37" t="str">
        <f t="shared" si="14"/>
        <v>св.200</v>
      </c>
      <c r="M19" s="50">
        <v>94.609580000000008</v>
      </c>
      <c r="N19" s="30">
        <v>87.000240000000005</v>
      </c>
      <c r="O19" s="37">
        <f t="shared" si="15"/>
        <v>0.9195711470233775</v>
      </c>
      <c r="P19" s="50">
        <v>0.06</v>
      </c>
      <c r="Q19" s="30">
        <v>628.39049999999997</v>
      </c>
      <c r="R19" s="37" t="str">
        <f t="shared" si="16"/>
        <v>св.200</v>
      </c>
      <c r="S19" s="50">
        <v>9.7953899999999994</v>
      </c>
      <c r="T19" s="30">
        <v>11.711319999999999</v>
      </c>
      <c r="U19" s="37">
        <f t="shared" si="27"/>
        <v>1.1955950707424614</v>
      </c>
      <c r="V19" s="50"/>
      <c r="W19" s="30"/>
      <c r="X19" s="37" t="str">
        <f t="shared" si="17"/>
        <v xml:space="preserve"> </v>
      </c>
      <c r="Y19" s="29"/>
      <c r="Z19" s="30"/>
      <c r="AA19" s="37" t="str">
        <f t="shared" si="18"/>
        <v xml:space="preserve"> </v>
      </c>
      <c r="AB19" s="50">
        <v>44.261160000000004</v>
      </c>
      <c r="AC19" s="30">
        <v>44.261160000000004</v>
      </c>
      <c r="AD19" s="37">
        <f t="shared" si="19"/>
        <v>1</v>
      </c>
      <c r="AE19" s="50">
        <v>2.9951999999999996</v>
      </c>
      <c r="AF19" s="30">
        <v>2.9951999999999996</v>
      </c>
      <c r="AG19" s="39">
        <f t="shared" si="25"/>
        <v>1</v>
      </c>
      <c r="AH19" s="50"/>
      <c r="AI19" s="30"/>
      <c r="AJ19" s="39" t="str">
        <f t="shared" si="30"/>
        <v xml:space="preserve"> </v>
      </c>
      <c r="AK19" s="50">
        <v>2.9757800000000003</v>
      </c>
      <c r="AL19" s="30">
        <v>2.9757800000000003</v>
      </c>
      <c r="AM19" s="39">
        <f t="shared" si="20"/>
        <v>1</v>
      </c>
      <c r="AN19" s="50"/>
      <c r="AO19" s="30">
        <v>0</v>
      </c>
      <c r="AP19" s="39" t="str">
        <f t="shared" si="32"/>
        <v xml:space="preserve"> </v>
      </c>
      <c r="AQ19" s="50"/>
      <c r="AR19" s="30">
        <v>0</v>
      </c>
      <c r="AS19" s="39" t="str">
        <f t="shared" si="26"/>
        <v xml:space="preserve"> </v>
      </c>
      <c r="AT19" s="60">
        <f t="shared" si="34"/>
        <v>1.9419999999999327E-2</v>
      </c>
      <c r="AU19" s="67">
        <f t="shared" si="23"/>
        <v>1.9419999999999327E-2</v>
      </c>
      <c r="AV19" s="39">
        <f t="shared" si="24"/>
        <v>1</v>
      </c>
    </row>
    <row r="20" spans="1:49" s="16" customFormat="1" ht="15.75" x14ac:dyDescent="0.25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36"/>
        <v>745.22522000000004</v>
      </c>
      <c r="F20" s="37">
        <f t="shared" si="12"/>
        <v>1.2523284218395196</v>
      </c>
      <c r="G20" s="50">
        <v>251.52064999999999</v>
      </c>
      <c r="H20" s="30">
        <v>350.83303000000001</v>
      </c>
      <c r="I20" s="37">
        <f t="shared" si="13"/>
        <v>1.3948478186582296</v>
      </c>
      <c r="J20" s="68">
        <v>26.403873620740008</v>
      </c>
      <c r="K20" s="30">
        <v>88.67907000000001</v>
      </c>
      <c r="L20" s="37" t="str">
        <f t="shared" si="14"/>
        <v>св.200</v>
      </c>
      <c r="M20" s="50">
        <v>279.13774000000001</v>
      </c>
      <c r="N20" s="30">
        <v>258.58714000000003</v>
      </c>
      <c r="O20" s="37">
        <f t="shared" si="15"/>
        <v>0.92637828191917015</v>
      </c>
      <c r="P20" s="50">
        <v>4.55375</v>
      </c>
      <c r="Q20" s="30">
        <v>4.6629499999999995</v>
      </c>
      <c r="R20" s="37">
        <f t="shared" si="16"/>
        <v>1.0239802360691737</v>
      </c>
      <c r="S20" s="50">
        <v>33.4557</v>
      </c>
      <c r="T20" s="30">
        <v>42.463029999999996</v>
      </c>
      <c r="U20" s="37">
        <f>IF(T20=0," ",IF(T20/S20*100&gt;200,"св.200",T20/S20))</f>
        <v>1.2692315509763656</v>
      </c>
      <c r="V20" s="50"/>
      <c r="W20" s="30"/>
      <c r="X20" s="37" t="str">
        <f t="shared" si="17"/>
        <v xml:space="preserve"> </v>
      </c>
      <c r="Y20" s="29"/>
      <c r="Z20" s="30"/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5"/>
        <v xml:space="preserve"> </v>
      </c>
      <c r="AH20" s="50"/>
      <c r="AI20" s="30"/>
      <c r="AJ20" s="39" t="str">
        <f t="shared" si="30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>
        <v>0</v>
      </c>
      <c r="AS20" s="39" t="str">
        <f t="shared" si="26"/>
        <v xml:space="preserve"> </v>
      </c>
      <c r="AT20" s="60">
        <f t="shared" si="34"/>
        <v>0</v>
      </c>
      <c r="AU20" s="67">
        <f t="shared" si="23"/>
        <v>0</v>
      </c>
      <c r="AV20" s="39" t="str">
        <f t="shared" si="24"/>
        <v xml:space="preserve"> </v>
      </c>
    </row>
    <row r="21" spans="1:49" s="16" customFormat="1" ht="15.75" x14ac:dyDescent="0.25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36"/>
        <v>511.67596000000003</v>
      </c>
      <c r="F21" s="37">
        <f t="shared" si="12"/>
        <v>0.88646492978402847</v>
      </c>
      <c r="G21" s="50">
        <v>292.57299</v>
      </c>
      <c r="H21" s="30">
        <v>335.53575999999998</v>
      </c>
      <c r="I21" s="37">
        <f t="shared" si="13"/>
        <v>1.1468446215763115</v>
      </c>
      <c r="J21" s="68">
        <v>16.662638692700007</v>
      </c>
      <c r="K21" s="30">
        <v>55.962489999999995</v>
      </c>
      <c r="L21" s="37" t="str">
        <f t="shared" si="14"/>
        <v>св.200</v>
      </c>
      <c r="M21" s="50">
        <v>116.71978</v>
      </c>
      <c r="N21" s="30">
        <v>82.628230000000002</v>
      </c>
      <c r="O21" s="37">
        <f t="shared" si="15"/>
        <v>0.70791968593498034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37.389739999999996</v>
      </c>
      <c r="U21" s="37">
        <f t="shared" si="27"/>
        <v>1.304812449791068</v>
      </c>
      <c r="V21" s="50"/>
      <c r="W21" s="30"/>
      <c r="X21" s="37" t="str">
        <f t="shared" si="17"/>
        <v xml:space="preserve"> </v>
      </c>
      <c r="Y21" s="29"/>
      <c r="Z21" s="30"/>
      <c r="AA21" s="37" t="str">
        <f t="shared" si="18"/>
        <v xml:space="preserve"> </v>
      </c>
      <c r="AB21" s="50">
        <v>100.108</v>
      </c>
      <c r="AC21" s="30">
        <v>0</v>
      </c>
      <c r="AD21" s="37">
        <f t="shared" si="19"/>
        <v>0</v>
      </c>
      <c r="AE21" s="50">
        <v>8.7148099999999999</v>
      </c>
      <c r="AF21" s="30">
        <v>0.15974000000000002</v>
      </c>
      <c r="AG21" s="39">
        <f t="shared" si="25"/>
        <v>1.8329716884246474E-2</v>
      </c>
      <c r="AH21" s="50">
        <v>6.7320000000000002</v>
      </c>
      <c r="AI21" s="30"/>
      <c r="AJ21" s="39">
        <f t="shared" si="30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>
        <v>0</v>
      </c>
      <c r="AS21" s="39" t="str">
        <f t="shared" si="26"/>
        <v xml:space="preserve"> </v>
      </c>
      <c r="AT21" s="60">
        <f t="shared" si="34"/>
        <v>1.0449299999999997</v>
      </c>
      <c r="AU21" s="67">
        <f t="shared" si="23"/>
        <v>0</v>
      </c>
      <c r="AV21" s="39">
        <f t="shared" si="24"/>
        <v>0</v>
      </c>
    </row>
    <row r="22" spans="1:49" s="16" customFormat="1" ht="15.75" x14ac:dyDescent="0.25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36"/>
        <v>1493.0509499999998</v>
      </c>
      <c r="F22" s="37">
        <f t="shared" si="12"/>
        <v>0.93091671274500543</v>
      </c>
      <c r="G22" s="50">
        <v>1418.0273200000001</v>
      </c>
      <c r="H22" s="30">
        <v>1235.2006699999999</v>
      </c>
      <c r="I22" s="37">
        <f t="shared" si="13"/>
        <v>0.8710697266396813</v>
      </c>
      <c r="J22" s="68">
        <v>23.620663641300009</v>
      </c>
      <c r="K22" s="30">
        <v>79.33135</v>
      </c>
      <c r="L22" s="37" t="str">
        <f t="shared" si="14"/>
        <v>св.200</v>
      </c>
      <c r="M22" s="50">
        <v>83.696300000000008</v>
      </c>
      <c r="N22" s="30">
        <v>52.203300000000006</v>
      </c>
      <c r="O22" s="37">
        <f t="shared" si="15"/>
        <v>0.62372291248239176</v>
      </c>
      <c r="P22" s="50">
        <v>1.1000000000000001</v>
      </c>
      <c r="Q22" s="30">
        <v>14.6191</v>
      </c>
      <c r="R22" s="37" t="str">
        <f t="shared" si="16"/>
        <v>св.200</v>
      </c>
      <c r="S22" s="50">
        <v>77.064899999999994</v>
      </c>
      <c r="T22" s="30">
        <v>111.35552</v>
      </c>
      <c r="U22" s="37">
        <f t="shared" si="27"/>
        <v>1.4449576915041737</v>
      </c>
      <c r="V22" s="50"/>
      <c r="W22" s="30"/>
      <c r="X22" s="37" t="str">
        <f t="shared" si="17"/>
        <v xml:space="preserve"> </v>
      </c>
      <c r="Y22" s="29"/>
      <c r="Z22" s="30"/>
      <c r="AA22" s="37" t="str">
        <f t="shared" si="18"/>
        <v xml:space="preserve"> </v>
      </c>
      <c r="AB22" s="50"/>
      <c r="AC22" s="30">
        <v>0</v>
      </c>
      <c r="AD22" s="37" t="str">
        <f t="shared" si="19"/>
        <v xml:space="preserve"> </v>
      </c>
      <c r="AE22" s="50">
        <v>0.34100999999999998</v>
      </c>
      <c r="AF22" s="30">
        <v>0.34100999999999998</v>
      </c>
      <c r="AG22" s="39">
        <f t="shared" si="25"/>
        <v>1</v>
      </c>
      <c r="AH22" s="50"/>
      <c r="AI22" s="30"/>
      <c r="AJ22" s="39" t="str">
        <f t="shared" si="30"/>
        <v xml:space="preserve"> </v>
      </c>
      <c r="AK22" s="50">
        <v>9.5200000000000007E-2</v>
      </c>
      <c r="AL22" s="30">
        <v>9.5200000000000007E-2</v>
      </c>
      <c r="AM22" s="39">
        <f t="shared" si="20"/>
        <v>1</v>
      </c>
      <c r="AN22" s="50">
        <v>0.23837</v>
      </c>
      <c r="AO22" s="30">
        <v>0.23837</v>
      </c>
      <c r="AP22" s="39">
        <f t="shared" si="32"/>
        <v>1</v>
      </c>
      <c r="AQ22" s="50">
        <v>7.4400000000000004E-3</v>
      </c>
      <c r="AR22" s="30">
        <v>7.4400000000000004E-3</v>
      </c>
      <c r="AS22" s="39">
        <f t="shared" si="26"/>
        <v>1</v>
      </c>
      <c r="AT22" s="60">
        <f t="shared" si="34"/>
        <v>-2.6020852139652106E-17</v>
      </c>
      <c r="AU22" s="67">
        <f t="shared" si="23"/>
        <v>-2.6020852139652106E-17</v>
      </c>
      <c r="AV22" s="39">
        <f t="shared" si="24"/>
        <v>1</v>
      </c>
    </row>
    <row r="23" spans="1:49" s="16" customFormat="1" ht="15.75" x14ac:dyDescent="0.25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36"/>
        <v>130.40836999999999</v>
      </c>
      <c r="F23" s="37" t="str">
        <f t="shared" si="12"/>
        <v>св.200</v>
      </c>
      <c r="G23" s="50">
        <v>18.277000000000001</v>
      </c>
      <c r="H23" s="30">
        <v>63.929550000000006</v>
      </c>
      <c r="I23" s="37" t="str">
        <f t="shared" si="13"/>
        <v>св.200</v>
      </c>
      <c r="J23" s="68">
        <v>8.2031452025600036</v>
      </c>
      <c r="K23" s="30">
        <v>27.544319999999999</v>
      </c>
      <c r="L23" s="37" t="str">
        <f t="shared" si="14"/>
        <v>св.200</v>
      </c>
      <c r="M23" s="50">
        <v>0.54400000000000004</v>
      </c>
      <c r="N23" s="30">
        <v>0.54400000000000004</v>
      </c>
      <c r="O23" s="37">
        <f t="shared" si="15"/>
        <v>1</v>
      </c>
      <c r="P23" s="50">
        <v>6.9999999999999999E-4</v>
      </c>
      <c r="Q23" s="30">
        <v>33.564500000000002</v>
      </c>
      <c r="R23" s="37" t="str">
        <f t="shared" si="16"/>
        <v>св.200</v>
      </c>
      <c r="S23" s="50">
        <v>4.8259999999999996</v>
      </c>
      <c r="T23" s="30">
        <v>4.8259999999999996</v>
      </c>
      <c r="U23" s="37">
        <f t="shared" si="27"/>
        <v>1</v>
      </c>
      <c r="V23" s="50"/>
      <c r="W23" s="30"/>
      <c r="X23" s="37" t="str">
        <f t="shared" si="17"/>
        <v xml:space="preserve"> </v>
      </c>
      <c r="Y23" s="29"/>
      <c r="Z23" s="30"/>
      <c r="AA23" s="37" t="str">
        <f t="shared" si="18"/>
        <v xml:space="preserve"> </v>
      </c>
      <c r="AB23" s="50"/>
      <c r="AC23" s="30">
        <v>0</v>
      </c>
      <c r="AD23" s="37" t="str">
        <f t="shared" si="19"/>
        <v xml:space="preserve"> </v>
      </c>
      <c r="AE23" s="50"/>
      <c r="AF23" s="30">
        <v>0</v>
      </c>
      <c r="AG23" s="39" t="str">
        <f t="shared" si="25"/>
        <v xml:space="preserve"> </v>
      </c>
      <c r="AH23" s="50"/>
      <c r="AI23" s="30"/>
      <c r="AJ23" s="39" t="str">
        <f t="shared" si="30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>
        <v>0</v>
      </c>
      <c r="AS23" s="39" t="str">
        <f t="shared" si="26"/>
        <v xml:space="preserve"> </v>
      </c>
      <c r="AT23" s="60">
        <f t="shared" si="34"/>
        <v>0</v>
      </c>
      <c r="AU23" s="67">
        <f t="shared" si="23"/>
        <v>0</v>
      </c>
      <c r="AV23" s="39" t="str">
        <f t="shared" si="24"/>
        <v xml:space="preserve"> </v>
      </c>
    </row>
    <row r="24" spans="1:49" s="16" customFormat="1" ht="15.75" x14ac:dyDescent="0.25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 t="shared" si="36"/>
        <v>669.99135000000001</v>
      </c>
      <c r="F24" s="37" t="str">
        <f t="shared" si="12"/>
        <v>св.200</v>
      </c>
      <c r="G24" s="50">
        <v>52.215069999999997</v>
      </c>
      <c r="H24" s="30">
        <v>574.0698000000001</v>
      </c>
      <c r="I24" s="37" t="str">
        <f t="shared" si="13"/>
        <v>св.200</v>
      </c>
      <c r="J24" s="68">
        <v>12.817414379000006</v>
      </c>
      <c r="K24" s="30">
        <v>43.048190000000005</v>
      </c>
      <c r="L24" s="37" t="str">
        <f t="shared" si="14"/>
        <v>св.200</v>
      </c>
      <c r="M24" s="50">
        <v>58.042999999999999</v>
      </c>
      <c r="N24" s="30">
        <v>31.233000000000001</v>
      </c>
      <c r="O24" s="37">
        <f t="shared" si="15"/>
        <v>0.53810106300501359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20.753880000000002</v>
      </c>
      <c r="U24" s="37">
        <f t="shared" si="27"/>
        <v>1.0987935120299366</v>
      </c>
      <c r="V24" s="50"/>
      <c r="W24" s="30"/>
      <c r="X24" s="37" t="str">
        <f>IF(W24=0," ",IF(W24/V24*100&gt;200,"св.200",W24/V24))</f>
        <v xml:space="preserve"> </v>
      </c>
      <c r="Y24" s="29"/>
      <c r="Z24" s="30"/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5"/>
        <v>1</v>
      </c>
      <c r="AH24" s="50"/>
      <c r="AI24" s="30"/>
      <c r="AJ24" s="39" t="str">
        <f t="shared" si="30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>
        <v>0</v>
      </c>
      <c r="AS24" s="39" t="str">
        <f t="shared" si="26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4"/>
        <v>1</v>
      </c>
    </row>
    <row r="25" spans="1:49" s="16" customFormat="1" ht="15.75" x14ac:dyDescent="0.25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36"/>
        <v>344.32534000000004</v>
      </c>
      <c r="F25" s="37">
        <f t="shared" si="12"/>
        <v>1.1859334575405631</v>
      </c>
      <c r="G25" s="50">
        <v>250.62416000000002</v>
      </c>
      <c r="H25" s="30">
        <v>290.90345000000002</v>
      </c>
      <c r="I25" s="37">
        <f t="shared" si="13"/>
        <v>1.1607159102298836</v>
      </c>
      <c r="J25" s="68">
        <v>7.0312673164800019</v>
      </c>
      <c r="K25" s="30">
        <v>23.615009999999998</v>
      </c>
      <c r="L25" s="37" t="str">
        <f t="shared" si="14"/>
        <v>св.200</v>
      </c>
      <c r="M25" s="50">
        <v>27.8855</v>
      </c>
      <c r="N25" s="30">
        <v>25.006610000000002</v>
      </c>
      <c r="O25" s="37">
        <f t="shared" si="15"/>
        <v>0.89676032346560042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4.8</v>
      </c>
      <c r="U25" s="37">
        <f t="shared" si="27"/>
        <v>1</v>
      </c>
      <c r="V25" s="50"/>
      <c r="W25" s="30"/>
      <c r="X25" s="37" t="str">
        <f t="shared" si="17"/>
        <v xml:space="preserve"> </v>
      </c>
      <c r="Y25" s="29"/>
      <c r="Z25" s="30"/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50">
        <v>2.7E-4</v>
      </c>
      <c r="AF25" s="30">
        <v>2.7E-4</v>
      </c>
      <c r="AG25" s="39">
        <f t="shared" si="25"/>
        <v>1</v>
      </c>
      <c r="AH25" s="50"/>
      <c r="AI25" s="30"/>
      <c r="AJ25" s="39" t="str">
        <f t="shared" si="30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>
        <v>0</v>
      </c>
      <c r="AS25" s="39" t="str">
        <f t="shared" si="26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4"/>
        <v>1</v>
      </c>
    </row>
    <row r="26" spans="1:49" s="16" customFormat="1" ht="15.75" x14ac:dyDescent="0.25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36"/>
        <v>755.69693999999993</v>
      </c>
      <c r="F26" s="37">
        <f t="shared" si="12"/>
        <v>1.18159185469489</v>
      </c>
      <c r="G26" s="50">
        <v>449.31241</v>
      </c>
      <c r="H26" s="30">
        <v>435.71174999999999</v>
      </c>
      <c r="I26" s="37">
        <f t="shared" si="13"/>
        <v>0.96973005931440892</v>
      </c>
      <c r="J26" s="68">
        <v>61.633452571020023</v>
      </c>
      <c r="K26" s="30">
        <v>206.99976999999998</v>
      </c>
      <c r="L26" s="37" t="str">
        <f t="shared" si="14"/>
        <v>св.200</v>
      </c>
      <c r="M26" s="50">
        <v>102.82845</v>
      </c>
      <c r="N26" s="30">
        <v>85.842399999999998</v>
      </c>
      <c r="O26" s="37">
        <f t="shared" si="15"/>
        <v>0.83481176658794332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27.14302</v>
      </c>
      <c r="U26" s="37">
        <f>IF(T26=0," ",IF(T26/S26*100&gt;200,"св.200",T26/S26))</f>
        <v>1.0527062477408504</v>
      </c>
      <c r="V26" s="50"/>
      <c r="W26" s="30"/>
      <c r="X26" s="37" t="str">
        <f t="shared" si="17"/>
        <v xml:space="preserve"> </v>
      </c>
      <c r="Y26" s="29"/>
      <c r="Z26" s="30"/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5"/>
        <v xml:space="preserve"> </v>
      </c>
      <c r="AH26" s="50"/>
      <c r="AI26" s="30"/>
      <c r="AJ26" s="39" t="str">
        <f t="shared" si="30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>
        <v>0</v>
      </c>
      <c r="AS26" s="39" t="str">
        <f t="shared" si="26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4"/>
        <v xml:space="preserve"> </v>
      </c>
    </row>
    <row r="27" spans="1:49" s="16" customFormat="1" ht="15.75" x14ac:dyDescent="0.25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36"/>
        <v>421.75611000000004</v>
      </c>
      <c r="F27" s="37">
        <f t="shared" si="12"/>
        <v>1.8502949376627873</v>
      </c>
      <c r="G27" s="50">
        <v>45.999190000000006</v>
      </c>
      <c r="H27" s="30">
        <v>202.99717000000001</v>
      </c>
      <c r="I27" s="37" t="str">
        <f t="shared" si="13"/>
        <v>св.200</v>
      </c>
      <c r="J27" s="68">
        <v>18.750046177280009</v>
      </c>
      <c r="K27" s="30">
        <v>62.973199999999999</v>
      </c>
      <c r="L27" s="37" t="str">
        <f t="shared" si="14"/>
        <v>св.200</v>
      </c>
      <c r="M27" s="50">
        <v>149.07915</v>
      </c>
      <c r="N27" s="30">
        <v>135.81719000000001</v>
      </c>
      <c r="O27" s="37">
        <f t="shared" si="15"/>
        <v>0.91104081288362604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19.9528</v>
      </c>
      <c r="U27" s="37">
        <f>IF(T27=0," ",IF(T27/S27*100&gt;200,"св.200",T27/S27))</f>
        <v>1.4155138410022845</v>
      </c>
      <c r="V27" s="50"/>
      <c r="W27" s="30"/>
      <c r="X27" s="37" t="str">
        <f t="shared" si="17"/>
        <v xml:space="preserve"> </v>
      </c>
      <c r="Y27" s="29"/>
      <c r="Z27" s="30"/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50">
        <v>1.575E-2</v>
      </c>
      <c r="AF27" s="30">
        <v>1.575E-2</v>
      </c>
      <c r="AG27" s="39">
        <f t="shared" si="25"/>
        <v>1</v>
      </c>
      <c r="AH27" s="50"/>
      <c r="AI27" s="30"/>
      <c r="AJ27" s="39" t="str">
        <f t="shared" si="30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50">
        <v>3.9700000000000004E-3</v>
      </c>
      <c r="AR27" s="30">
        <v>3.9700000000000004E-3</v>
      </c>
      <c r="AS27" s="39">
        <f t="shared" si="26"/>
        <v>1</v>
      </c>
      <c r="AT27" s="60">
        <f t="shared" si="34"/>
        <v>1.1779999999999999E-2</v>
      </c>
      <c r="AU27" s="67">
        <f t="shared" si="34"/>
        <v>1.1779999999999999E-2</v>
      </c>
      <c r="AV27" s="39">
        <f t="shared" si="24"/>
        <v>1</v>
      </c>
    </row>
    <row r="28" spans="1:49" s="16" customFormat="1" ht="15.75" x14ac:dyDescent="0.25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36"/>
        <v>2181.0453699999998</v>
      </c>
      <c r="F28" s="37">
        <f t="shared" si="12"/>
        <v>0.77802871221185277</v>
      </c>
      <c r="G28" s="50">
        <v>2507.1638399999997</v>
      </c>
      <c r="H28" s="30">
        <v>1810.39393</v>
      </c>
      <c r="I28" s="37">
        <f t="shared" si="13"/>
        <v>0.72208840168977551</v>
      </c>
      <c r="J28" s="68">
        <v>66.577312402920015</v>
      </c>
      <c r="K28" s="30">
        <v>223.60411999999999</v>
      </c>
      <c r="L28" s="37" t="str">
        <f t="shared" si="14"/>
        <v>св.200</v>
      </c>
      <c r="M28" s="50">
        <v>187.93273000000002</v>
      </c>
      <c r="N28" s="30">
        <v>111.4426</v>
      </c>
      <c r="O28" s="37">
        <f t="shared" si="15"/>
        <v>0.59299197111647339</v>
      </c>
      <c r="P28" s="50"/>
      <c r="Q28" s="30">
        <v>0</v>
      </c>
      <c r="R28" s="37" t="str">
        <f t="shared" si="16"/>
        <v xml:space="preserve"> </v>
      </c>
      <c r="S28" s="50">
        <v>41.622879999999995</v>
      </c>
      <c r="T28" s="30">
        <v>35.60472</v>
      </c>
      <c r="U28" s="37">
        <f>IF(T28=0," ",IF(T28/S28*100&gt;200,"св.200",T28/S28))</f>
        <v>0.8554122155891184</v>
      </c>
      <c r="V28" s="50"/>
      <c r="W28" s="30"/>
      <c r="X28" s="37" t="str">
        <f t="shared" si="17"/>
        <v xml:space="preserve"> </v>
      </c>
      <c r="Y28" s="29"/>
      <c r="Z28" s="30"/>
      <c r="AA28" s="37" t="str">
        <f t="shared" si="18"/>
        <v xml:space="preserve"> </v>
      </c>
      <c r="AB28" s="50"/>
      <c r="AC28" s="30">
        <v>0</v>
      </c>
      <c r="AD28" s="37" t="str">
        <f t="shared" si="19"/>
        <v xml:space="preserve"> </v>
      </c>
      <c r="AE28" s="50"/>
      <c r="AF28" s="30">
        <v>0</v>
      </c>
      <c r="AG28" s="39" t="str">
        <f t="shared" si="25"/>
        <v xml:space="preserve"> </v>
      </c>
      <c r="AH28" s="50"/>
      <c r="AI28" s="30"/>
      <c r="AJ28" s="39" t="str">
        <f t="shared" si="30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>
        <v>0</v>
      </c>
      <c r="AS28" s="39" t="str">
        <f t="shared" si="26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4"/>
        <v xml:space="preserve"> </v>
      </c>
    </row>
    <row r="29" spans="1:49" s="16" customFormat="1" ht="15.75" x14ac:dyDescent="0.25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36"/>
        <v>219.46865000000003</v>
      </c>
      <c r="F29" s="37">
        <f t="shared" si="12"/>
        <v>0.64144049055529706</v>
      </c>
      <c r="G29" s="50">
        <v>291.78701000000001</v>
      </c>
      <c r="H29" s="30">
        <v>159.94992999999999</v>
      </c>
      <c r="I29" s="37">
        <f t="shared" si="13"/>
        <v>0.54817358044828657</v>
      </c>
      <c r="J29" s="68">
        <v>12.268096619900003</v>
      </c>
      <c r="K29" s="30">
        <v>41.203180000000003</v>
      </c>
      <c r="L29" s="37" t="str">
        <f t="shared" si="14"/>
        <v>св.200</v>
      </c>
      <c r="M29" s="50">
        <v>14.500020000000001</v>
      </c>
      <c r="N29" s="30">
        <v>6.2210000000000001</v>
      </c>
      <c r="O29" s="37">
        <f t="shared" si="15"/>
        <v>0.42903389098773653</v>
      </c>
      <c r="P29" s="50"/>
      <c r="Q29" s="30">
        <v>0</v>
      </c>
      <c r="R29" s="37" t="str">
        <f t="shared" ref="R29:R32" si="37">IF(Q29=0," ",IF(Q29/P29*100&gt;200,"св.200",Q29/P29))</f>
        <v xml:space="preserve"> </v>
      </c>
      <c r="S29" s="50">
        <v>23.5945</v>
      </c>
      <c r="T29" s="30">
        <v>12.0945</v>
      </c>
      <c r="U29" s="37">
        <f t="shared" ref="U29:U32" si="38">IF(T29=0," ",IF(T29/S29*100&gt;200,"св.200",T29/S29))</f>
        <v>0.51259827502172117</v>
      </c>
      <c r="V29" s="50"/>
      <c r="W29" s="30"/>
      <c r="X29" s="37" t="str">
        <f t="shared" si="17"/>
        <v xml:space="preserve"> </v>
      </c>
      <c r="Y29" s="29"/>
      <c r="Z29" s="30"/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50">
        <v>4.0000000000000003E-5</v>
      </c>
      <c r="AF29" s="30">
        <v>4.0000000000000003E-5</v>
      </c>
      <c r="AG29" s="39">
        <f t="shared" si="25"/>
        <v>1</v>
      </c>
      <c r="AH29" s="50"/>
      <c r="AI29" s="30"/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>
        <v>0</v>
      </c>
      <c r="AS29" s="39" t="str">
        <f t="shared" ref="AS29:AS33" si="39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4"/>
        <v>1</v>
      </c>
    </row>
    <row r="30" spans="1:49" s="16" customFormat="1" ht="15.75" x14ac:dyDescent="0.25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36"/>
        <v>703.18413999999996</v>
      </c>
      <c r="F30" s="37">
        <f t="shared" si="12"/>
        <v>1.3390223794048211</v>
      </c>
      <c r="G30" s="50">
        <v>252.97959</v>
      </c>
      <c r="H30" s="30">
        <v>425.07459</v>
      </c>
      <c r="I30" s="37">
        <f t="shared" si="13"/>
        <v>1.6802722701859072</v>
      </c>
      <c r="J30" s="68">
        <v>11.572294125040006</v>
      </c>
      <c r="K30" s="30">
        <v>38.86636</v>
      </c>
      <c r="L30" s="37" t="str">
        <f t="shared" si="14"/>
        <v>св.200</v>
      </c>
      <c r="M30" s="50">
        <v>167.01167999999998</v>
      </c>
      <c r="N30" s="30">
        <v>167.01167999999998</v>
      </c>
      <c r="O30" s="37">
        <f t="shared" si="15"/>
        <v>1</v>
      </c>
      <c r="P30" s="50">
        <v>3.1563400000000001</v>
      </c>
      <c r="Q30" s="30">
        <v>0</v>
      </c>
      <c r="R30" s="37" t="str">
        <f t="shared" si="37"/>
        <v xml:space="preserve"> </v>
      </c>
      <c r="S30" s="50">
        <v>70.999510000000001</v>
      </c>
      <c r="T30" s="30">
        <v>72.23151</v>
      </c>
      <c r="U30" s="37">
        <f t="shared" si="38"/>
        <v>1.0173522324308999</v>
      </c>
      <c r="V30" s="50"/>
      <c r="W30" s="30"/>
      <c r="X30" s="37" t="str">
        <f t="shared" si="17"/>
        <v xml:space="preserve"> </v>
      </c>
      <c r="Y30" s="29"/>
      <c r="Z30" s="30"/>
      <c r="AA30" s="37" t="str">
        <f t="shared" si="18"/>
        <v xml:space="preserve"> </v>
      </c>
      <c r="AB30" s="50">
        <v>19.428000000000001</v>
      </c>
      <c r="AC30" s="30">
        <v>0</v>
      </c>
      <c r="AD30" s="37">
        <f t="shared" si="19"/>
        <v>0</v>
      </c>
      <c r="AE30" s="50"/>
      <c r="AF30" s="30">
        <v>0</v>
      </c>
      <c r="AG30" s="39" t="str">
        <f t="shared" si="25"/>
        <v xml:space="preserve"> </v>
      </c>
      <c r="AH30" s="50"/>
      <c r="AI30" s="30"/>
      <c r="AJ30" s="39" t="str">
        <f t="shared" si="30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>
        <v>0</v>
      </c>
      <c r="AS30" s="39" t="str">
        <f t="shared" si="39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4"/>
        <v xml:space="preserve"> </v>
      </c>
    </row>
    <row r="31" spans="1:49" s="16" customFormat="1" ht="15.75" x14ac:dyDescent="0.25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36"/>
        <v>3597.5213100000001</v>
      </c>
      <c r="F31" s="37">
        <f t="shared" si="12"/>
        <v>1.1126892924868268</v>
      </c>
      <c r="G31" s="50">
        <v>2108.33358</v>
      </c>
      <c r="H31" s="30">
        <v>2208.7053300000002</v>
      </c>
      <c r="I31" s="37">
        <f t="shared" si="13"/>
        <v>1.0476071485803495</v>
      </c>
      <c r="J31" s="68">
        <v>74.34100339820003</v>
      </c>
      <c r="K31" s="30">
        <v>249.67885999999999</v>
      </c>
      <c r="L31" s="37" t="str">
        <f t="shared" si="14"/>
        <v>св.200</v>
      </c>
      <c r="M31" s="50">
        <v>337.08787999999998</v>
      </c>
      <c r="N31" s="30">
        <v>244.26698999999999</v>
      </c>
      <c r="O31" s="37">
        <f t="shared" si="15"/>
        <v>0.72463889831933448</v>
      </c>
      <c r="P31" s="50">
        <v>1.0415999999999999</v>
      </c>
      <c r="Q31" s="30">
        <v>1.0415999999999999</v>
      </c>
      <c r="R31" s="37">
        <f t="shared" si="37"/>
        <v>1</v>
      </c>
      <c r="S31" s="50">
        <v>76.333320000000001</v>
      </c>
      <c r="T31" s="30">
        <v>81.202020000000005</v>
      </c>
      <c r="U31" s="37">
        <f t="shared" si="38"/>
        <v>1.0637821072108484</v>
      </c>
      <c r="V31" s="50"/>
      <c r="W31" s="30"/>
      <c r="X31" s="37" t="str">
        <f t="shared" si="17"/>
        <v xml:space="preserve"> </v>
      </c>
      <c r="Y31" s="29"/>
      <c r="Z31" s="30"/>
      <c r="AA31" s="37" t="str">
        <f t="shared" si="18"/>
        <v xml:space="preserve"> </v>
      </c>
      <c r="AB31" s="50">
        <v>635.99900000000002</v>
      </c>
      <c r="AC31" s="30">
        <v>812.58600000000001</v>
      </c>
      <c r="AD31" s="37">
        <f t="shared" si="19"/>
        <v>1.2776529522845161</v>
      </c>
      <c r="AE31" s="50">
        <v>4.0509999999999997E-2</v>
      </c>
      <c r="AF31" s="30">
        <v>4.0509999999999997E-2</v>
      </c>
      <c r="AG31" s="39">
        <f t="shared" si="25"/>
        <v>1</v>
      </c>
      <c r="AH31" s="50"/>
      <c r="AI31" s="30"/>
      <c r="AJ31" s="39" t="str">
        <f t="shared" si="30"/>
        <v xml:space="preserve"> </v>
      </c>
      <c r="AK31" s="50"/>
      <c r="AL31" s="30">
        <v>0</v>
      </c>
      <c r="AM31" s="39" t="str">
        <f t="shared" si="20"/>
        <v xml:space="preserve"> </v>
      </c>
      <c r="AN31" s="50">
        <v>1.575E-2</v>
      </c>
      <c r="AO31" s="30">
        <v>1.575E-2</v>
      </c>
      <c r="AP31" s="39">
        <f t="shared" si="32"/>
        <v>1</v>
      </c>
      <c r="AQ31" s="50"/>
      <c r="AR31" s="30">
        <v>0</v>
      </c>
      <c r="AS31" s="39" t="str">
        <f t="shared" si="39"/>
        <v xml:space="preserve"> </v>
      </c>
      <c r="AT31" s="60">
        <f>AE31-AH31-AK31-AN31-AQ31</f>
        <v>2.4759999999999997E-2</v>
      </c>
      <c r="AU31" s="67">
        <f>AF31-AI31-AL31-AO31-AR31</f>
        <v>2.4759999999999997E-2</v>
      </c>
      <c r="AV31" s="39">
        <f>IF(AT31=0," ",IF(AU31/AT31*100&gt;200,"св.200",AU31/AT31))</f>
        <v>1</v>
      </c>
      <c r="AW31" s="53"/>
    </row>
    <row r="32" spans="1:49" s="16" customFormat="1" ht="15.75" x14ac:dyDescent="0.25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36"/>
        <v>1699.0512200000001</v>
      </c>
      <c r="F32" s="37">
        <f t="shared" si="12"/>
        <v>1.1193181814486113</v>
      </c>
      <c r="G32" s="50">
        <v>1432.26341</v>
      </c>
      <c r="H32" s="30">
        <v>1571.4827299999999</v>
      </c>
      <c r="I32" s="37">
        <f t="shared" si="13"/>
        <v>1.0972023155991955</v>
      </c>
      <c r="J32" s="68">
        <v>20.581105374280007</v>
      </c>
      <c r="K32" s="30">
        <v>69.122789999999995</v>
      </c>
      <c r="L32" s="37" t="str">
        <f t="shared" si="14"/>
        <v>св.200</v>
      </c>
      <c r="M32" s="50">
        <v>26.212019999999999</v>
      </c>
      <c r="N32" s="30">
        <v>14.053570000000001</v>
      </c>
      <c r="O32" s="37">
        <f t="shared" si="15"/>
        <v>0.53614982744557649</v>
      </c>
      <c r="P32" s="50">
        <v>6.2068999999999992</v>
      </c>
      <c r="Q32" s="30">
        <v>7.8494799999999998</v>
      </c>
      <c r="R32" s="37">
        <f t="shared" si="37"/>
        <v>1.2646377418679213</v>
      </c>
      <c r="S32" s="50">
        <v>32.390860000000004</v>
      </c>
      <c r="T32" s="30">
        <v>36.262860000000003</v>
      </c>
      <c r="U32" s="37">
        <f t="shared" si="38"/>
        <v>1.1195398948962763</v>
      </c>
      <c r="V32" s="50"/>
      <c r="W32" s="30"/>
      <c r="X32" s="37" t="str">
        <f t="shared" si="17"/>
        <v xml:space="preserve"> </v>
      </c>
      <c r="Y32" s="29"/>
      <c r="Z32" s="30"/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5"/>
        <v>1</v>
      </c>
      <c r="AH32" s="50"/>
      <c r="AI32" s="30"/>
      <c r="AJ32" s="39" t="str">
        <f t="shared" si="30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>
        <v>0</v>
      </c>
      <c r="AS32" s="39" t="str">
        <f t="shared" si="39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4"/>
        <v>1</v>
      </c>
    </row>
    <row r="33" spans="1:101" s="16" customFormat="1" ht="15.75" x14ac:dyDescent="0.25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36"/>
        <v>2237.9146499999997</v>
      </c>
      <c r="F33" s="37" t="str">
        <f t="shared" si="12"/>
        <v>св.200</v>
      </c>
      <c r="G33" s="50">
        <v>471.24709000000001</v>
      </c>
      <c r="H33" s="30">
        <v>1900.5301399999998</v>
      </c>
      <c r="I33" s="37" t="str">
        <f t="shared" si="13"/>
        <v>св.200</v>
      </c>
      <c r="J33" s="68">
        <v>33.361898569340013</v>
      </c>
      <c r="K33" s="30">
        <v>112.04807000000001</v>
      </c>
      <c r="L33" s="37" t="str">
        <f t="shared" si="14"/>
        <v>св.200</v>
      </c>
      <c r="M33" s="50">
        <v>193.96678</v>
      </c>
      <c r="N33" s="30">
        <v>173.32873000000001</v>
      </c>
      <c r="O33" s="37">
        <f t="shared" si="15"/>
        <v>0.89360007935379449</v>
      </c>
      <c r="P33" s="50"/>
      <c r="Q33" s="30">
        <v>0</v>
      </c>
      <c r="R33" s="37" t="str">
        <f t="shared" si="16"/>
        <v xml:space="preserve"> </v>
      </c>
      <c r="S33" s="50">
        <v>41.332349999999998</v>
      </c>
      <c r="T33" s="30">
        <v>51.725809999999996</v>
      </c>
      <c r="U33" s="37">
        <f t="shared" ref="U33" si="40">IF(T33=0," ",IF(T33/S33*100&gt;200,"св.200",T33/S33))</f>
        <v>1.2514606597495666</v>
      </c>
      <c r="V33" s="50"/>
      <c r="W33" s="30"/>
      <c r="X33" s="37" t="str">
        <f t="shared" si="17"/>
        <v xml:space="preserve"> </v>
      </c>
      <c r="Y33" s="29"/>
      <c r="Z33" s="30"/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5"/>
        <v>1</v>
      </c>
      <c r="AH33" s="50"/>
      <c r="AI33" s="30"/>
      <c r="AJ33" s="39" t="str">
        <f t="shared" si="30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>
        <v>0</v>
      </c>
      <c r="AS33" s="39" t="str">
        <f t="shared" si="39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4"/>
        <v>1</v>
      </c>
    </row>
    <row r="34" spans="1:101" s="16" customFormat="1" ht="15.75" x14ac:dyDescent="0.25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36"/>
        <v>754.97412000000008</v>
      </c>
      <c r="F34" s="37">
        <f t="shared" si="12"/>
        <v>1.5823607901278081</v>
      </c>
      <c r="G34" s="50">
        <v>251.46245000000002</v>
      </c>
      <c r="H34" s="30">
        <v>494.75337999999999</v>
      </c>
      <c r="I34" s="37">
        <f t="shared" si="13"/>
        <v>1.967504015012977</v>
      </c>
      <c r="J34" s="68">
        <v>24.572814423740013</v>
      </c>
      <c r="K34" s="30">
        <v>82.529119999999992</v>
      </c>
      <c r="L34" s="37" t="str">
        <f t="shared" si="14"/>
        <v>св.200</v>
      </c>
      <c r="M34" s="50">
        <v>189.79791</v>
      </c>
      <c r="N34" s="30">
        <v>166.40597</v>
      </c>
      <c r="O34" s="37">
        <f t="shared" si="15"/>
        <v>0.87675343737978984</v>
      </c>
      <c r="P34" s="50"/>
      <c r="Q34" s="30">
        <v>0</v>
      </c>
      <c r="R34" s="37" t="str">
        <f t="shared" si="16"/>
        <v xml:space="preserve"> </v>
      </c>
      <c r="S34" s="50">
        <v>11.268000000000001</v>
      </c>
      <c r="T34" s="30">
        <v>11.268000000000001</v>
      </c>
      <c r="U34" s="37">
        <f t="shared" si="27"/>
        <v>1</v>
      </c>
      <c r="V34" s="50"/>
      <c r="W34" s="30"/>
      <c r="X34" s="37" t="str">
        <f t="shared" si="17"/>
        <v xml:space="preserve"> </v>
      </c>
      <c r="Y34" s="29"/>
      <c r="Z34" s="30"/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1.7649999999999999E-2</v>
      </c>
      <c r="AG34" s="39">
        <f t="shared" si="25"/>
        <v>1</v>
      </c>
      <c r="AH34" s="50"/>
      <c r="AI34" s="30"/>
      <c r="AJ34" s="39" t="str">
        <f t="shared" si="30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>
        <v>1.7649999999999999E-2</v>
      </c>
      <c r="AS34" s="39">
        <f t="shared" si="26"/>
        <v>1</v>
      </c>
      <c r="AT34" s="60">
        <f t="shared" si="34"/>
        <v>0</v>
      </c>
      <c r="AU34" s="67">
        <f t="shared" si="34"/>
        <v>0</v>
      </c>
      <c r="AV34" s="39" t="str">
        <f t="shared" si="24"/>
        <v xml:space="preserve"> </v>
      </c>
    </row>
    <row r="35" spans="1:101" s="18" customFormat="1" ht="28.5" customHeight="1" x14ac:dyDescent="0.2">
      <c r="A35" s="51"/>
      <c r="B35" s="51"/>
      <c r="C35" s="52" t="s">
        <v>34</v>
      </c>
      <c r="D35" s="31">
        <f>D6+D13</f>
        <v>227838.39626580002</v>
      </c>
      <c r="E35" s="41">
        <f>E6+E13</f>
        <v>215976.83507000003</v>
      </c>
      <c r="F35" s="42">
        <f t="shared" si="12"/>
        <v>0.94793870835553939</v>
      </c>
      <c r="G35" s="41">
        <f>G6+G13</f>
        <v>27475.779620000001</v>
      </c>
      <c r="H35" s="41">
        <f>H6+H13</f>
        <v>39714.19947</v>
      </c>
      <c r="I35" s="42">
        <f t="shared" si="13"/>
        <v>1.4454257538552786</v>
      </c>
      <c r="J35" s="41">
        <f t="shared" ref="J35" si="41">J6+J13</f>
        <v>2563.4828758000008</v>
      </c>
      <c r="K35" s="41">
        <f>K6+K13</f>
        <v>8609.6166399999984</v>
      </c>
      <c r="L35" s="42" t="str">
        <f t="shared" si="14"/>
        <v>св.200</v>
      </c>
      <c r="M35" s="41">
        <f t="shared" ref="M35" si="42">M6+M13</f>
        <v>14823.884770000001</v>
      </c>
      <c r="N35" s="41">
        <f>N6+N13</f>
        <v>12544.02844</v>
      </c>
      <c r="O35" s="42">
        <f t="shared" si="15"/>
        <v>0.84620385510457519</v>
      </c>
      <c r="P35" s="41">
        <f t="shared" ref="P35" si="43">P6+P13</f>
        <v>116.90526999999997</v>
      </c>
      <c r="Q35" s="41">
        <f>Q6+Q13</f>
        <v>893.65406999999993</v>
      </c>
      <c r="R35" s="42" t="str">
        <f t="shared" si="16"/>
        <v>св.200</v>
      </c>
      <c r="S35" s="41">
        <f t="shared" ref="S35" si="44">S6+S13</f>
        <v>4652.6027799999993</v>
      </c>
      <c r="T35" s="41">
        <f>T6+T13</f>
        <v>4913.5428300000003</v>
      </c>
      <c r="U35" s="42">
        <f t="shared" si="27"/>
        <v>1.0560847470413111</v>
      </c>
      <c r="V35" s="41">
        <f t="shared" ref="V35" si="45">V6+V13</f>
        <v>84102.463050000006</v>
      </c>
      <c r="W35" s="41">
        <f>W6+W13</f>
        <v>63912.392569999996</v>
      </c>
      <c r="X35" s="42">
        <f t="shared" si="17"/>
        <v>0.75993484913757225</v>
      </c>
      <c r="Y35" s="41">
        <f t="shared" ref="Y35" si="46">Y6+Y13</f>
        <v>93230.620870000013</v>
      </c>
      <c r="Z35" s="41">
        <f>Z6+Z13</f>
        <v>84507.437239999985</v>
      </c>
      <c r="AA35" s="42">
        <f t="shared" si="18"/>
        <v>0.90643435012447726</v>
      </c>
      <c r="AB35" s="41">
        <f t="shared" ref="AB35" si="47">AB6+AB13</f>
        <v>825.15715999999998</v>
      </c>
      <c r="AC35" s="41">
        <f>AC6+AC13</f>
        <v>868.73616000000004</v>
      </c>
      <c r="AD35" s="42">
        <f t="shared" si="19"/>
        <v>1.0528129695923623</v>
      </c>
      <c r="AE35" s="41">
        <f t="shared" ref="AE35" si="48">AE13+AE6</f>
        <v>47.499869999999994</v>
      </c>
      <c r="AF35" s="41">
        <f>AF6+AF13</f>
        <v>13.227650000000001</v>
      </c>
      <c r="AG35" s="42">
        <f t="shared" si="25"/>
        <v>0.27847760425449591</v>
      </c>
      <c r="AH35" s="41">
        <f t="shared" ref="AH35" si="49">AH13+AH6</f>
        <v>7.9556000000000004</v>
      </c>
      <c r="AI35" s="41">
        <f>AI6+AI13</f>
        <v>1.2236</v>
      </c>
      <c r="AJ35" s="42">
        <f t="shared" si="30"/>
        <v>0.15380361003569812</v>
      </c>
      <c r="AK35" s="41">
        <f t="shared" ref="AK35" si="50">AK13+AK6</f>
        <v>32.373809999999999</v>
      </c>
      <c r="AL35" s="41">
        <f>AL6+AL13</f>
        <v>6.8278100000000013</v>
      </c>
      <c r="AM35" s="42">
        <f t="shared" si="20"/>
        <v>0.2109053583745627</v>
      </c>
      <c r="AN35" s="41">
        <f t="shared" ref="AN35" si="51">AN13+AN6</f>
        <v>6.0039999999999996E-2</v>
      </c>
      <c r="AO35" s="41">
        <f>AO6+AO13</f>
        <v>0.61987999999999999</v>
      </c>
      <c r="AP35" s="42" t="str">
        <f t="shared" si="32"/>
        <v>св.200</v>
      </c>
      <c r="AQ35" s="41">
        <f t="shared" ref="AQ35" si="52">AQ13+AQ6</f>
        <v>1.8943400000000001</v>
      </c>
      <c r="AR35" s="41">
        <f>AR6+AR13</f>
        <v>1.8943400000000001</v>
      </c>
      <c r="AS35" s="42">
        <f t="shared" si="26"/>
        <v>1</v>
      </c>
      <c r="AT35" s="41">
        <f t="shared" ref="AT35" si="53">AT13+AT6</f>
        <v>5.2160799999999981</v>
      </c>
      <c r="AU35" s="41">
        <f>AU6+AU13</f>
        <v>2.6620200000000001</v>
      </c>
      <c r="AV35" s="40">
        <f t="shared" si="35"/>
        <v>0.51034876765693793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5" customFormat="1" x14ac:dyDescent="0.25">
      <c r="C36" s="116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I36" s="116"/>
      <c r="AL36" s="116"/>
      <c r="AO36" s="116"/>
      <c r="AR36" s="116"/>
    </row>
    <row r="37" spans="1:101" s="115" customFormat="1" ht="21" customHeight="1" x14ac:dyDescent="0.25">
      <c r="C37" s="124" t="s">
        <v>194</v>
      </c>
      <c r="D37" s="117"/>
      <c r="E37" s="117"/>
      <c r="F37" s="118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I37" s="116"/>
      <c r="AL37" s="116"/>
      <c r="AO37" s="116"/>
      <c r="AP37" s="119"/>
      <c r="AR37" s="116"/>
    </row>
    <row r="38" spans="1:101" s="115" customFormat="1" ht="21.75" customHeight="1" x14ac:dyDescent="0.25">
      <c r="C38" s="120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I38" s="116"/>
      <c r="AL38" s="116"/>
      <c r="AO38" s="116"/>
      <c r="AR38" s="116"/>
    </row>
    <row r="39" spans="1:101" s="115" customFormat="1" x14ac:dyDescent="0.25">
      <c r="C39" s="116"/>
      <c r="D39" s="121"/>
      <c r="E39" s="121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I39" s="116"/>
      <c r="AL39" s="116"/>
      <c r="AO39" s="116"/>
      <c r="AR39" s="116"/>
    </row>
    <row r="40" spans="1:101" s="115" customFormat="1" x14ac:dyDescent="0.25">
      <c r="C40" s="116"/>
      <c r="D40" s="121"/>
      <c r="E40" s="121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I40" s="116"/>
      <c r="AL40" s="116"/>
      <c r="AO40" s="116"/>
      <c r="AR40" s="116"/>
    </row>
    <row r="41" spans="1:101" s="115" customFormat="1" x14ac:dyDescent="0.25">
      <c r="C41" s="116"/>
      <c r="D41" s="121"/>
      <c r="E41" s="121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I41" s="116"/>
      <c r="AL41" s="116"/>
      <c r="AO41" s="116"/>
      <c r="AR41" s="116"/>
    </row>
    <row r="42" spans="1:101" s="115" customFormat="1" x14ac:dyDescent="0.25">
      <c r="C42" s="116"/>
      <c r="D42" s="121"/>
      <c r="E42" s="121"/>
      <c r="F42" s="116"/>
      <c r="G42" s="116"/>
      <c r="H42" s="116"/>
      <c r="I42" s="122"/>
      <c r="J42" s="116"/>
      <c r="K42" s="116"/>
      <c r="L42" s="12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I42" s="116"/>
      <c r="AL42" s="116"/>
      <c r="AO42" s="116"/>
      <c r="AR42" s="116"/>
    </row>
    <row r="43" spans="1:101" s="115" customFormat="1" x14ac:dyDescent="0.25">
      <c r="C43" s="116"/>
      <c r="D43" s="121"/>
      <c r="E43" s="121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I43" s="116"/>
      <c r="AL43" s="116"/>
      <c r="AO43" s="116"/>
      <c r="AR43" s="116"/>
    </row>
    <row r="44" spans="1:101" s="115" customFormat="1" x14ac:dyDescent="0.25">
      <c r="C44" s="116"/>
      <c r="D44" s="121"/>
      <c r="E44" s="121"/>
      <c r="F44" s="116"/>
      <c r="G44" s="116"/>
      <c r="H44" s="116"/>
      <c r="I44" s="122"/>
      <c r="J44" s="116"/>
      <c r="K44" s="116"/>
      <c r="L44" s="12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I44" s="116"/>
      <c r="AL44" s="116"/>
      <c r="AO44" s="116"/>
      <c r="AR44" s="116"/>
    </row>
    <row r="45" spans="1:101" s="115" customFormat="1" x14ac:dyDescent="0.25">
      <c r="C45" s="116"/>
      <c r="D45" s="121"/>
      <c r="E45" s="121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I45" s="116"/>
      <c r="AL45" s="116"/>
      <c r="AO45" s="116"/>
      <c r="AR45" s="116"/>
    </row>
    <row r="46" spans="1:101" s="115" customFormat="1" x14ac:dyDescent="0.25">
      <c r="C46" s="116"/>
      <c r="D46" s="121"/>
      <c r="E46" s="121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I46" s="116"/>
      <c r="AL46" s="116"/>
      <c r="AO46" s="116"/>
      <c r="AR46" s="116"/>
    </row>
    <row r="47" spans="1:101" s="115" customFormat="1" x14ac:dyDescent="0.25">
      <c r="C47" s="116"/>
      <c r="D47" s="121"/>
      <c r="E47" s="121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I47" s="116"/>
      <c r="AL47" s="116"/>
      <c r="AO47" s="116"/>
      <c r="AR47" s="116"/>
    </row>
    <row r="48" spans="1:101" s="115" customFormat="1" x14ac:dyDescent="0.25">
      <c r="C48" s="116"/>
      <c r="D48" s="121"/>
      <c r="E48" s="121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I48" s="116"/>
      <c r="AL48" s="116"/>
      <c r="AO48" s="116"/>
      <c r="AR48" s="116"/>
    </row>
    <row r="49" spans="3:44" s="115" customFormat="1" x14ac:dyDescent="0.25">
      <c r="C49" s="116"/>
      <c r="D49" s="121"/>
      <c r="E49" s="121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I49" s="116"/>
      <c r="AL49" s="116"/>
      <c r="AO49" s="116"/>
      <c r="AR49" s="116"/>
    </row>
    <row r="50" spans="3:44" s="115" customFormat="1" x14ac:dyDescent="0.25">
      <c r="C50" s="116"/>
      <c r="D50" s="121"/>
      <c r="E50" s="121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I50" s="116"/>
      <c r="AL50" s="116"/>
      <c r="AO50" s="116"/>
      <c r="AR50" s="116"/>
    </row>
    <row r="51" spans="3:44" s="115" customFormat="1" x14ac:dyDescent="0.25">
      <c r="C51" s="116"/>
      <c r="D51" s="121"/>
      <c r="E51" s="121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I51" s="116"/>
      <c r="AL51" s="116"/>
      <c r="AO51" s="116"/>
      <c r="AR51" s="116"/>
    </row>
    <row r="52" spans="3:44" s="115" customFormat="1" x14ac:dyDescent="0.25">
      <c r="C52" s="116"/>
      <c r="D52" s="121"/>
      <c r="E52" s="121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I52" s="116"/>
      <c r="AL52" s="116"/>
      <c r="AO52" s="116"/>
      <c r="AR52" s="116"/>
    </row>
    <row r="53" spans="3:44" s="115" customFormat="1" x14ac:dyDescent="0.25">
      <c r="C53" s="116"/>
      <c r="D53" s="121"/>
      <c r="E53" s="121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I53" s="116"/>
      <c r="AL53" s="116"/>
      <c r="AO53" s="116"/>
      <c r="AR53" s="116"/>
    </row>
    <row r="54" spans="3:44" s="115" customFormat="1" x14ac:dyDescent="0.25">
      <c r="C54" s="116"/>
      <c r="D54" s="121"/>
      <c r="E54" s="121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I54" s="116"/>
      <c r="AL54" s="116"/>
      <c r="AO54" s="116"/>
      <c r="AR54" s="116"/>
    </row>
    <row r="55" spans="3:44" s="115" customFormat="1" x14ac:dyDescent="0.25">
      <c r="C55" s="116"/>
      <c r="D55" s="121"/>
      <c r="E55" s="121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I55" s="116"/>
      <c r="AL55" s="116"/>
      <c r="AO55" s="116"/>
      <c r="AR55" s="116"/>
    </row>
    <row r="56" spans="3:44" s="115" customFormat="1" x14ac:dyDescent="0.25">
      <c r="C56" s="116"/>
      <c r="D56" s="121"/>
      <c r="E56" s="121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I56" s="116"/>
      <c r="AL56" s="116"/>
      <c r="AO56" s="116"/>
      <c r="AR56" s="116"/>
    </row>
    <row r="57" spans="3:44" s="115" customFormat="1" x14ac:dyDescent="0.25">
      <c r="C57" s="116"/>
      <c r="D57" s="121"/>
      <c r="E57" s="12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I57" s="116"/>
      <c r="AL57" s="116"/>
      <c r="AO57" s="116"/>
      <c r="AR57" s="116"/>
    </row>
    <row r="58" spans="3:44" s="115" customFormat="1" x14ac:dyDescent="0.25">
      <c r="C58" s="116"/>
      <c r="D58" s="121"/>
      <c r="E58" s="121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I58" s="116"/>
      <c r="AL58" s="116"/>
      <c r="AO58" s="116"/>
      <c r="AR58" s="116"/>
    </row>
    <row r="59" spans="3:44" s="115" customFormat="1" x14ac:dyDescent="0.25">
      <c r="C59" s="116"/>
      <c r="D59" s="121"/>
      <c r="E59" s="121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I59" s="116"/>
      <c r="AL59" s="116"/>
      <c r="AO59" s="116"/>
      <c r="AR59" s="116"/>
    </row>
    <row r="60" spans="3:44" s="115" customFormat="1" x14ac:dyDescent="0.25">
      <c r="C60" s="116"/>
      <c r="D60" s="121"/>
      <c r="E60" s="121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I60" s="116"/>
      <c r="AL60" s="116"/>
      <c r="AO60" s="116"/>
      <c r="AR60" s="116"/>
    </row>
    <row r="61" spans="3:44" s="115" customFormat="1" x14ac:dyDescent="0.25">
      <c r="C61" s="116"/>
      <c r="D61" s="121"/>
      <c r="E61" s="121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I61" s="116"/>
      <c r="AL61" s="116"/>
      <c r="AO61" s="116"/>
      <c r="AR61" s="116"/>
    </row>
    <row r="62" spans="3:44" s="115" customFormat="1" x14ac:dyDescent="0.25">
      <c r="C62" s="116"/>
      <c r="D62" s="121"/>
      <c r="E62" s="121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I62" s="116"/>
      <c r="AL62" s="116"/>
      <c r="AO62" s="116"/>
      <c r="AR62" s="116"/>
    </row>
    <row r="63" spans="3:44" s="115" customFormat="1" x14ac:dyDescent="0.25">
      <c r="C63" s="116"/>
      <c r="D63" s="121"/>
      <c r="E63" s="121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I63" s="116"/>
      <c r="AL63" s="116"/>
      <c r="AO63" s="116"/>
      <c r="AR63" s="116"/>
    </row>
    <row r="64" spans="3:44" s="115" customFormat="1" x14ac:dyDescent="0.25">
      <c r="C64" s="116"/>
      <c r="D64" s="121"/>
      <c r="E64" s="121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I64" s="116"/>
      <c r="AL64" s="116"/>
      <c r="AO64" s="116"/>
      <c r="AR64" s="116"/>
    </row>
    <row r="65" spans="3:44" s="115" customFormat="1" x14ac:dyDescent="0.25">
      <c r="C65" s="116"/>
      <c r="D65" s="121"/>
      <c r="E65" s="121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I65" s="116"/>
      <c r="AL65" s="116"/>
      <c r="AO65" s="116"/>
      <c r="AR65" s="116"/>
    </row>
    <row r="66" spans="3:44" s="115" customFormat="1" x14ac:dyDescent="0.25">
      <c r="C66" s="116"/>
      <c r="D66" s="121"/>
      <c r="E66" s="121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I66" s="116"/>
      <c r="AL66" s="116"/>
      <c r="AO66" s="116"/>
      <c r="AR66" s="116"/>
    </row>
    <row r="67" spans="3:44" s="115" customFormat="1" x14ac:dyDescent="0.25">
      <c r="C67" s="116"/>
      <c r="D67" s="121"/>
      <c r="E67" s="121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I67" s="116"/>
      <c r="AL67" s="116"/>
      <c r="AO67" s="116"/>
      <c r="AR67" s="116"/>
    </row>
    <row r="68" spans="3:44" s="115" customFormat="1" x14ac:dyDescent="0.25">
      <c r="C68" s="116"/>
      <c r="D68" s="121"/>
      <c r="E68" s="121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I68" s="116"/>
      <c r="AL68" s="116"/>
      <c r="AO68" s="116"/>
      <c r="AR68" s="116"/>
    </row>
    <row r="69" spans="3:44" s="115" customFormat="1" x14ac:dyDescent="0.25">
      <c r="C69" s="116"/>
      <c r="D69" s="121"/>
      <c r="E69" s="121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I69" s="116"/>
      <c r="AL69" s="116"/>
      <c r="AO69" s="116"/>
      <c r="AR69" s="116"/>
    </row>
    <row r="70" spans="3:44" s="115" customFormat="1" x14ac:dyDescent="0.25">
      <c r="C70" s="116"/>
      <c r="D70" s="121"/>
      <c r="E70" s="121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I70" s="116"/>
      <c r="AL70" s="116"/>
      <c r="AO70" s="116"/>
      <c r="AR70" s="116"/>
    </row>
    <row r="71" spans="3:44" s="115" customFormat="1" x14ac:dyDescent="0.25">
      <c r="C71" s="116"/>
      <c r="D71" s="121"/>
      <c r="E71" s="121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I71" s="116"/>
      <c r="AL71" s="116"/>
      <c r="AO71" s="116"/>
      <c r="AR71" s="116"/>
    </row>
    <row r="72" spans="3:44" s="115" customFormat="1" x14ac:dyDescent="0.25">
      <c r="C72" s="116"/>
      <c r="D72" s="121"/>
      <c r="E72" s="121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I72" s="116"/>
      <c r="AL72" s="116"/>
      <c r="AO72" s="116"/>
      <c r="AR72" s="116"/>
    </row>
    <row r="73" spans="3:44" s="115" customFormat="1" x14ac:dyDescent="0.25">
      <c r="C73" s="116"/>
      <c r="D73" s="121"/>
      <c r="E73" s="121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I73" s="116"/>
      <c r="AL73" s="116"/>
      <c r="AO73" s="116"/>
      <c r="AR73" s="116"/>
    </row>
    <row r="74" spans="3:44" s="115" customFormat="1" x14ac:dyDescent="0.25">
      <c r="C74" s="116"/>
      <c r="D74" s="121"/>
      <c r="E74" s="121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I74" s="116"/>
      <c r="AL74" s="116"/>
      <c r="AO74" s="116"/>
      <c r="AR74" s="116"/>
    </row>
    <row r="75" spans="3:44" s="115" customFormat="1" x14ac:dyDescent="0.25">
      <c r="C75" s="116"/>
      <c r="D75" s="121"/>
      <c r="E75" s="121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I75" s="116"/>
      <c r="AL75" s="116"/>
      <c r="AO75" s="116"/>
      <c r="AR75" s="116"/>
    </row>
    <row r="76" spans="3:44" s="115" customFormat="1" x14ac:dyDescent="0.25">
      <c r="C76" s="116"/>
      <c r="D76" s="121"/>
      <c r="E76" s="121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I76" s="116"/>
      <c r="AL76" s="116"/>
      <c r="AO76" s="116"/>
      <c r="AR76" s="116"/>
    </row>
    <row r="77" spans="3:44" s="115" customFormat="1" x14ac:dyDescent="0.25">
      <c r="C77" s="116"/>
      <c r="D77" s="121"/>
      <c r="E77" s="121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I77" s="116"/>
      <c r="AL77" s="116"/>
      <c r="AO77" s="116"/>
      <c r="AR77" s="116"/>
    </row>
    <row r="78" spans="3:44" s="115" customFormat="1" x14ac:dyDescent="0.25">
      <c r="C78" s="116"/>
      <c r="D78" s="121"/>
      <c r="E78" s="121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I78" s="116"/>
      <c r="AL78" s="116"/>
      <c r="AO78" s="116"/>
      <c r="AR78" s="116"/>
    </row>
    <row r="79" spans="3:44" s="115" customFormat="1" x14ac:dyDescent="0.25">
      <c r="C79" s="116"/>
      <c r="D79" s="121"/>
      <c r="E79" s="121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I79" s="116"/>
      <c r="AL79" s="116"/>
      <c r="AO79" s="116"/>
      <c r="AR79" s="116"/>
    </row>
    <row r="80" spans="3:44" s="115" customFormat="1" x14ac:dyDescent="0.25">
      <c r="C80" s="116"/>
      <c r="D80" s="121"/>
      <c r="E80" s="121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I80" s="116"/>
      <c r="AL80" s="116"/>
      <c r="AO80" s="116"/>
      <c r="AR80" s="116"/>
    </row>
    <row r="81" spans="3:44" s="115" customFormat="1" x14ac:dyDescent="0.25">
      <c r="C81" s="116"/>
      <c r="D81" s="121"/>
      <c r="E81" s="121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I81" s="116"/>
      <c r="AL81" s="116"/>
      <c r="AO81" s="116"/>
      <c r="AR81" s="116"/>
    </row>
    <row r="82" spans="3:44" s="115" customFormat="1" x14ac:dyDescent="0.25">
      <c r="C82" s="116"/>
      <c r="D82" s="121"/>
      <c r="E82" s="121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I82" s="116"/>
      <c r="AL82" s="116"/>
      <c r="AO82" s="116"/>
      <c r="AR82" s="116"/>
    </row>
    <row r="83" spans="3:44" s="115" customFormat="1" x14ac:dyDescent="0.25">
      <c r="C83" s="116"/>
      <c r="D83" s="121"/>
      <c r="E83" s="121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I83" s="116"/>
      <c r="AL83" s="116"/>
      <c r="AO83" s="116"/>
      <c r="AR83" s="116"/>
    </row>
    <row r="84" spans="3:44" s="115" customFormat="1" x14ac:dyDescent="0.25">
      <c r="C84" s="116"/>
      <c r="D84" s="121"/>
      <c r="E84" s="121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I84" s="116"/>
      <c r="AL84" s="116"/>
      <c r="AO84" s="116"/>
      <c r="AR84" s="116"/>
    </row>
    <row r="85" spans="3:44" s="115" customFormat="1" x14ac:dyDescent="0.25">
      <c r="C85" s="116"/>
      <c r="D85" s="121"/>
      <c r="E85" s="121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I85" s="116"/>
      <c r="AL85" s="116"/>
      <c r="AO85" s="116"/>
      <c r="AR85" s="116"/>
    </row>
    <row r="86" spans="3:44" s="115" customFormat="1" x14ac:dyDescent="0.25">
      <c r="C86" s="116"/>
      <c r="D86" s="121"/>
      <c r="E86" s="121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I86" s="116"/>
      <c r="AL86" s="116"/>
      <c r="AO86" s="116"/>
      <c r="AR86" s="116"/>
    </row>
    <row r="87" spans="3:44" s="115" customFormat="1" x14ac:dyDescent="0.25">
      <c r="C87" s="116"/>
      <c r="D87" s="121"/>
      <c r="E87" s="121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I87" s="116"/>
      <c r="AL87" s="116"/>
      <c r="AO87" s="116"/>
      <c r="AR87" s="116"/>
    </row>
    <row r="88" spans="3:44" s="115" customFormat="1" x14ac:dyDescent="0.25">
      <c r="C88" s="116"/>
      <c r="D88" s="121"/>
      <c r="E88" s="121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I88" s="116"/>
      <c r="AL88" s="116"/>
      <c r="AO88" s="116"/>
      <c r="AR88" s="116"/>
    </row>
    <row r="89" spans="3:44" s="115" customFormat="1" x14ac:dyDescent="0.25">
      <c r="C89" s="116"/>
      <c r="D89" s="121"/>
      <c r="E89" s="121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I89" s="116"/>
      <c r="AL89" s="116"/>
      <c r="AO89" s="116"/>
      <c r="AR89" s="116"/>
    </row>
    <row r="90" spans="3:44" s="115" customFormat="1" x14ac:dyDescent="0.25">
      <c r="C90" s="116"/>
      <c r="D90" s="121"/>
      <c r="E90" s="121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I90" s="116"/>
      <c r="AL90" s="116"/>
      <c r="AO90" s="116"/>
      <c r="AR90" s="116"/>
    </row>
    <row r="91" spans="3:44" s="115" customFormat="1" x14ac:dyDescent="0.25">
      <c r="C91" s="116"/>
      <c r="D91" s="121"/>
      <c r="E91" s="121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I91" s="116"/>
      <c r="AL91" s="116"/>
      <c r="AO91" s="116"/>
      <c r="AR91" s="116"/>
    </row>
    <row r="92" spans="3:44" s="115" customFormat="1" x14ac:dyDescent="0.25">
      <c r="C92" s="116"/>
      <c r="D92" s="121"/>
      <c r="E92" s="121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I92" s="116"/>
      <c r="AL92" s="116"/>
      <c r="AO92" s="116"/>
      <c r="AR92" s="116"/>
    </row>
    <row r="93" spans="3:44" s="115" customFormat="1" x14ac:dyDescent="0.25">
      <c r="C93" s="116"/>
      <c r="D93" s="121"/>
      <c r="E93" s="121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I93" s="116"/>
      <c r="AL93" s="116"/>
      <c r="AO93" s="116"/>
      <c r="AR93" s="116"/>
    </row>
    <row r="94" spans="3:44" s="115" customFormat="1" x14ac:dyDescent="0.25">
      <c r="C94" s="116"/>
      <c r="D94" s="121"/>
      <c r="E94" s="121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I94" s="116"/>
      <c r="AL94" s="116"/>
      <c r="AO94" s="116"/>
      <c r="AR94" s="116"/>
    </row>
    <row r="95" spans="3:44" s="115" customFormat="1" x14ac:dyDescent="0.25">
      <c r="C95" s="116"/>
      <c r="D95" s="121"/>
      <c r="E95" s="121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I95" s="116"/>
      <c r="AL95" s="116"/>
      <c r="AO95" s="116"/>
      <c r="AR95" s="116"/>
    </row>
    <row r="96" spans="3:44" s="115" customFormat="1" x14ac:dyDescent="0.25">
      <c r="C96" s="116"/>
      <c r="D96" s="121"/>
      <c r="E96" s="121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I96" s="116"/>
      <c r="AL96" s="116"/>
      <c r="AO96" s="116"/>
      <c r="AR96" s="116"/>
    </row>
    <row r="97" spans="3:44" s="115" customFormat="1" x14ac:dyDescent="0.25">
      <c r="C97" s="116"/>
      <c r="D97" s="121"/>
      <c r="E97" s="121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I97" s="116"/>
      <c r="AL97" s="116"/>
      <c r="AO97" s="116"/>
      <c r="AR97" s="116"/>
    </row>
    <row r="98" spans="3:44" s="115" customFormat="1" x14ac:dyDescent="0.25">
      <c r="C98" s="116"/>
      <c r="D98" s="121"/>
      <c r="E98" s="121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I98" s="116"/>
      <c r="AL98" s="116"/>
      <c r="AO98" s="116"/>
      <c r="AR98" s="116"/>
    </row>
    <row r="99" spans="3:44" s="115" customFormat="1" x14ac:dyDescent="0.25">
      <c r="C99" s="116"/>
      <c r="D99" s="121"/>
      <c r="E99" s="121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I99" s="116"/>
      <c r="AL99" s="116"/>
      <c r="AO99" s="116"/>
      <c r="AR99" s="116"/>
    </row>
    <row r="100" spans="3:44" s="115" customFormat="1" x14ac:dyDescent="0.25">
      <c r="C100" s="116"/>
      <c r="D100" s="121"/>
      <c r="E100" s="121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I100" s="116"/>
      <c r="AL100" s="116"/>
      <c r="AO100" s="116"/>
      <c r="AR100" s="116"/>
    </row>
    <row r="101" spans="3:44" s="115" customFormat="1" x14ac:dyDescent="0.25">
      <c r="C101" s="116"/>
      <c r="D101" s="121"/>
      <c r="E101" s="121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I101" s="116"/>
      <c r="AL101" s="116"/>
      <c r="AO101" s="116"/>
      <c r="AR101" s="116"/>
    </row>
    <row r="102" spans="3:44" s="115" customFormat="1" x14ac:dyDescent="0.25">
      <c r="C102" s="116"/>
      <c r="D102" s="121"/>
      <c r="E102" s="121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I102" s="116"/>
      <c r="AL102" s="116"/>
      <c r="AO102" s="116"/>
      <c r="AR102" s="116"/>
    </row>
    <row r="103" spans="3:44" s="115" customFormat="1" x14ac:dyDescent="0.25">
      <c r="C103" s="116"/>
      <c r="D103" s="121"/>
      <c r="E103" s="121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I103" s="116"/>
      <c r="AL103" s="116"/>
      <c r="AO103" s="116"/>
      <c r="AR103" s="116"/>
    </row>
    <row r="104" spans="3:44" s="115" customFormat="1" x14ac:dyDescent="0.25">
      <c r="C104" s="116"/>
      <c r="D104" s="121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I104" s="116"/>
      <c r="AL104" s="116"/>
      <c r="AO104" s="116"/>
      <c r="AR104" s="116"/>
    </row>
    <row r="105" spans="3:44" s="115" customFormat="1" x14ac:dyDescent="0.25">
      <c r="C105" s="116"/>
      <c r="D105" s="121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I105" s="116"/>
      <c r="AL105" s="116"/>
      <c r="AO105" s="116"/>
      <c r="AR105" s="116"/>
    </row>
    <row r="106" spans="3:44" s="115" customFormat="1" x14ac:dyDescent="0.25">
      <c r="C106" s="116"/>
      <c r="D106" s="121"/>
      <c r="E106" s="121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I106" s="116"/>
      <c r="AL106" s="116"/>
      <c r="AO106" s="116"/>
      <c r="AR106" s="116"/>
    </row>
    <row r="107" spans="3:44" s="115" customFormat="1" x14ac:dyDescent="0.25">
      <c r="C107" s="116"/>
      <c r="D107" s="121"/>
      <c r="E107" s="121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I107" s="116"/>
      <c r="AL107" s="116"/>
      <c r="AO107" s="116"/>
      <c r="AR107" s="116"/>
    </row>
    <row r="108" spans="3:44" s="115" customFormat="1" x14ac:dyDescent="0.25">
      <c r="C108" s="116"/>
      <c r="D108" s="121"/>
      <c r="E108" s="121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I108" s="116"/>
      <c r="AL108" s="116"/>
      <c r="AO108" s="116"/>
      <c r="AR108" s="116"/>
    </row>
    <row r="109" spans="3:44" s="115" customFormat="1" x14ac:dyDescent="0.25">
      <c r="C109" s="116"/>
      <c r="D109" s="121"/>
      <c r="E109" s="121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I109" s="116"/>
      <c r="AL109" s="116"/>
      <c r="AO109" s="116"/>
      <c r="AR109" s="116"/>
    </row>
    <row r="110" spans="3:44" s="115" customFormat="1" x14ac:dyDescent="0.25">
      <c r="C110" s="116"/>
      <c r="D110" s="121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I110" s="116"/>
      <c r="AL110" s="116"/>
      <c r="AO110" s="116"/>
      <c r="AR110" s="116"/>
    </row>
    <row r="111" spans="3:44" s="115" customFormat="1" x14ac:dyDescent="0.25">
      <c r="C111" s="116"/>
      <c r="D111" s="121"/>
      <c r="E111" s="121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I111" s="116"/>
      <c r="AL111" s="116"/>
      <c r="AO111" s="116"/>
      <c r="AR111" s="116"/>
    </row>
    <row r="112" spans="3:44" s="115" customFormat="1" x14ac:dyDescent="0.25">
      <c r="C112" s="116"/>
      <c r="D112" s="121"/>
      <c r="E112" s="121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I112" s="116"/>
      <c r="AL112" s="116"/>
      <c r="AO112" s="116"/>
      <c r="AR112" s="116"/>
    </row>
    <row r="113" spans="3:44" s="115" customFormat="1" x14ac:dyDescent="0.25">
      <c r="C113" s="116"/>
      <c r="D113" s="121"/>
      <c r="E113" s="121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I113" s="116"/>
      <c r="AL113" s="116"/>
      <c r="AO113" s="116"/>
      <c r="AR113" s="116"/>
    </row>
    <row r="114" spans="3:44" s="115" customFormat="1" x14ac:dyDescent="0.25">
      <c r="C114" s="116"/>
      <c r="D114" s="121"/>
      <c r="E114" s="121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I114" s="116"/>
      <c r="AL114" s="116"/>
      <c r="AO114" s="116"/>
      <c r="AR114" s="116"/>
    </row>
    <row r="115" spans="3:44" s="115" customFormat="1" x14ac:dyDescent="0.25">
      <c r="C115" s="116"/>
      <c r="D115" s="121"/>
      <c r="E115" s="121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I115" s="116"/>
      <c r="AL115" s="116"/>
      <c r="AO115" s="116"/>
      <c r="AR115" s="116"/>
    </row>
    <row r="116" spans="3:44" s="115" customFormat="1" x14ac:dyDescent="0.25">
      <c r="C116" s="116"/>
      <c r="D116" s="121"/>
      <c r="E116" s="121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I116" s="116"/>
      <c r="AL116" s="116"/>
      <c r="AO116" s="116"/>
      <c r="AR116" s="116"/>
    </row>
    <row r="117" spans="3:44" s="115" customFormat="1" x14ac:dyDescent="0.25">
      <c r="C117" s="116"/>
      <c r="D117" s="121"/>
      <c r="E117" s="121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I117" s="116"/>
      <c r="AL117" s="116"/>
      <c r="AO117" s="116"/>
      <c r="AR117" s="116"/>
    </row>
    <row r="118" spans="3:44" s="115" customFormat="1" x14ac:dyDescent="0.25">
      <c r="C118" s="116"/>
      <c r="D118" s="121"/>
      <c r="E118" s="121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I118" s="116"/>
      <c r="AL118" s="116"/>
      <c r="AO118" s="116"/>
      <c r="AR118" s="116"/>
    </row>
    <row r="119" spans="3:44" s="115" customFormat="1" x14ac:dyDescent="0.25">
      <c r="C119" s="116"/>
      <c r="D119" s="121"/>
      <c r="E119" s="121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I119" s="116"/>
      <c r="AL119" s="116"/>
      <c r="AO119" s="116"/>
      <c r="AR119" s="116"/>
    </row>
    <row r="120" spans="3:44" s="115" customFormat="1" x14ac:dyDescent="0.25">
      <c r="C120" s="116"/>
      <c r="D120" s="121"/>
      <c r="E120" s="121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I120" s="116"/>
      <c r="AL120" s="116"/>
      <c r="AO120" s="116"/>
      <c r="AR120" s="116"/>
    </row>
    <row r="121" spans="3:44" s="115" customFormat="1" x14ac:dyDescent="0.25">
      <c r="C121" s="116"/>
      <c r="D121" s="121"/>
      <c r="E121" s="121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I121" s="116"/>
      <c r="AL121" s="116"/>
      <c r="AO121" s="116"/>
      <c r="AR121" s="116"/>
    </row>
    <row r="122" spans="3:44" s="115" customFormat="1" x14ac:dyDescent="0.25">
      <c r="C122" s="116"/>
      <c r="D122" s="121"/>
      <c r="E122" s="121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I122" s="116"/>
      <c r="AL122" s="116"/>
      <c r="AO122" s="116"/>
      <c r="AR122" s="116"/>
    </row>
    <row r="123" spans="3:44" s="115" customFormat="1" x14ac:dyDescent="0.25">
      <c r="C123" s="116"/>
      <c r="D123" s="121"/>
      <c r="E123" s="121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I123" s="116"/>
      <c r="AL123" s="116"/>
      <c r="AO123" s="116"/>
      <c r="AR123" s="116"/>
    </row>
    <row r="124" spans="3:44" s="115" customFormat="1" x14ac:dyDescent="0.25">
      <c r="C124" s="116"/>
      <c r="D124" s="121"/>
      <c r="E124" s="121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I124" s="116"/>
      <c r="AL124" s="116"/>
      <c r="AO124" s="116"/>
      <c r="AR124" s="116"/>
    </row>
    <row r="125" spans="3:44" s="115" customFormat="1" x14ac:dyDescent="0.25">
      <c r="C125" s="116"/>
      <c r="D125" s="121"/>
      <c r="E125" s="121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I125" s="116"/>
      <c r="AL125" s="116"/>
      <c r="AO125" s="116"/>
      <c r="AR125" s="116"/>
    </row>
    <row r="126" spans="3:44" s="115" customFormat="1" x14ac:dyDescent="0.25">
      <c r="C126" s="116"/>
      <c r="D126" s="121"/>
      <c r="E126" s="121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I126" s="116"/>
      <c r="AL126" s="116"/>
      <c r="AO126" s="116"/>
      <c r="AR126" s="116"/>
    </row>
    <row r="127" spans="3:44" s="115" customFormat="1" x14ac:dyDescent="0.25">
      <c r="C127" s="116"/>
      <c r="D127" s="121"/>
      <c r="E127" s="121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I127" s="116"/>
      <c r="AL127" s="116"/>
      <c r="AO127" s="116"/>
      <c r="AR127" s="116"/>
    </row>
    <row r="128" spans="3:44" s="115" customFormat="1" x14ac:dyDescent="0.25">
      <c r="C128" s="116"/>
      <c r="D128" s="121"/>
      <c r="E128" s="121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I128" s="116"/>
      <c r="AL128" s="116"/>
      <c r="AO128" s="116"/>
      <c r="AR128" s="116"/>
    </row>
    <row r="129" spans="3:44" s="115" customFormat="1" x14ac:dyDescent="0.25">
      <c r="C129" s="116"/>
      <c r="D129" s="121"/>
      <c r="E129" s="121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I129" s="116"/>
      <c r="AL129" s="116"/>
      <c r="AO129" s="116"/>
      <c r="AR129" s="116"/>
    </row>
    <row r="130" spans="3:44" s="115" customFormat="1" x14ac:dyDescent="0.25">
      <c r="C130" s="116"/>
      <c r="D130" s="121"/>
      <c r="E130" s="121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I130" s="116"/>
      <c r="AL130" s="116"/>
      <c r="AO130" s="116"/>
      <c r="AR130" s="116"/>
    </row>
    <row r="131" spans="3:44" s="115" customFormat="1" x14ac:dyDescent="0.25">
      <c r="C131" s="116"/>
      <c r="D131" s="121"/>
      <c r="E131" s="121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I131" s="116"/>
      <c r="AL131" s="116"/>
      <c r="AO131" s="116"/>
      <c r="AR131" s="116"/>
    </row>
    <row r="132" spans="3:44" s="115" customFormat="1" x14ac:dyDescent="0.25">
      <c r="C132" s="116"/>
      <c r="D132" s="121"/>
      <c r="E132" s="121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I132" s="116"/>
      <c r="AL132" s="116"/>
      <c r="AO132" s="116"/>
      <c r="AR132" s="116"/>
    </row>
    <row r="133" spans="3:44" s="115" customFormat="1" x14ac:dyDescent="0.25">
      <c r="C133" s="116"/>
      <c r="D133" s="121"/>
      <c r="E133" s="121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I133" s="116"/>
      <c r="AL133" s="116"/>
      <c r="AO133" s="116"/>
      <c r="AR133" s="116"/>
    </row>
    <row r="134" spans="3:44" s="115" customFormat="1" x14ac:dyDescent="0.25">
      <c r="C134" s="116"/>
      <c r="D134" s="121"/>
      <c r="E134" s="121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I134" s="116"/>
      <c r="AL134" s="116"/>
      <c r="AO134" s="116"/>
      <c r="AR134" s="116"/>
    </row>
    <row r="135" spans="3:44" s="115" customFormat="1" x14ac:dyDescent="0.25">
      <c r="C135" s="116"/>
      <c r="D135" s="121"/>
      <c r="E135" s="121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I135" s="116"/>
      <c r="AL135" s="116"/>
      <c r="AO135" s="116"/>
      <c r="AR135" s="116"/>
    </row>
    <row r="136" spans="3:44" s="115" customFormat="1" x14ac:dyDescent="0.25">
      <c r="C136" s="116"/>
      <c r="D136" s="121"/>
      <c r="E136" s="121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I136" s="116"/>
      <c r="AL136" s="116"/>
      <c r="AO136" s="116"/>
      <c r="AR136" s="116"/>
    </row>
    <row r="137" spans="3:44" s="115" customFormat="1" x14ac:dyDescent="0.25">
      <c r="C137" s="116"/>
      <c r="D137" s="121"/>
      <c r="E137" s="121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I137" s="116"/>
      <c r="AL137" s="116"/>
      <c r="AO137" s="116"/>
      <c r="AR137" s="116"/>
    </row>
    <row r="138" spans="3:44" s="115" customFormat="1" x14ac:dyDescent="0.25">
      <c r="C138" s="116"/>
      <c r="D138" s="121"/>
      <c r="E138" s="121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I138" s="116"/>
      <c r="AL138" s="116"/>
      <c r="AO138" s="116"/>
      <c r="AR138" s="116"/>
    </row>
    <row r="139" spans="3:44" s="115" customFormat="1" x14ac:dyDescent="0.25">
      <c r="C139" s="116"/>
      <c r="D139" s="121"/>
      <c r="E139" s="121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I139" s="116"/>
      <c r="AL139" s="116"/>
      <c r="AO139" s="116"/>
      <c r="AR139" s="116"/>
    </row>
    <row r="140" spans="3:44" s="115" customFormat="1" x14ac:dyDescent="0.25">
      <c r="C140" s="116"/>
      <c r="D140" s="121"/>
      <c r="E140" s="121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I140" s="116"/>
      <c r="AL140" s="116"/>
      <c r="AO140" s="116"/>
      <c r="AR140" s="116"/>
    </row>
    <row r="141" spans="3:44" s="115" customFormat="1" x14ac:dyDescent="0.25">
      <c r="C141" s="116"/>
      <c r="D141" s="121"/>
      <c r="E141" s="121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I141" s="116"/>
      <c r="AL141" s="116"/>
      <c r="AO141" s="116"/>
      <c r="AR141" s="116"/>
    </row>
    <row r="142" spans="3:44" s="115" customFormat="1" x14ac:dyDescent="0.25">
      <c r="C142" s="116"/>
      <c r="D142" s="121"/>
      <c r="E142" s="121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I142" s="116"/>
      <c r="AL142" s="116"/>
      <c r="AO142" s="116"/>
      <c r="AR142" s="116"/>
    </row>
    <row r="143" spans="3:44" s="115" customFormat="1" x14ac:dyDescent="0.25">
      <c r="C143" s="116"/>
      <c r="D143" s="121"/>
      <c r="E143" s="121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I143" s="116"/>
      <c r="AL143" s="116"/>
      <c r="AO143" s="116"/>
      <c r="AR143" s="116"/>
    </row>
    <row r="144" spans="3:44" s="115" customFormat="1" x14ac:dyDescent="0.25">
      <c r="C144" s="116"/>
      <c r="D144" s="121"/>
      <c r="E144" s="121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I144" s="116"/>
      <c r="AL144" s="116"/>
      <c r="AO144" s="116"/>
      <c r="AR144" s="116"/>
    </row>
    <row r="145" spans="3:44" s="115" customFormat="1" x14ac:dyDescent="0.25">
      <c r="C145" s="116"/>
      <c r="D145" s="121"/>
      <c r="E145" s="121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I145" s="116"/>
      <c r="AL145" s="116"/>
      <c r="AO145" s="116"/>
      <c r="AR145" s="116"/>
    </row>
    <row r="146" spans="3:44" s="115" customFormat="1" x14ac:dyDescent="0.25">
      <c r="C146" s="116"/>
      <c r="D146" s="121"/>
      <c r="E146" s="121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I146" s="116"/>
      <c r="AL146" s="116"/>
      <c r="AO146" s="116"/>
      <c r="AR146" s="116"/>
    </row>
    <row r="147" spans="3:44" s="115" customFormat="1" x14ac:dyDescent="0.25">
      <c r="C147" s="116"/>
      <c r="D147" s="121"/>
      <c r="E147" s="121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I147" s="116"/>
      <c r="AL147" s="116"/>
      <c r="AO147" s="116"/>
      <c r="AR147" s="116"/>
    </row>
    <row r="148" spans="3:44" s="115" customFormat="1" x14ac:dyDescent="0.25">
      <c r="C148" s="116"/>
      <c r="D148" s="121"/>
      <c r="E148" s="121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I148" s="116"/>
      <c r="AL148" s="116"/>
      <c r="AO148" s="116"/>
      <c r="AR148" s="116"/>
    </row>
    <row r="149" spans="3:44" s="115" customFormat="1" x14ac:dyDescent="0.25">
      <c r="C149" s="116"/>
      <c r="D149" s="121"/>
      <c r="E149" s="121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I149" s="116"/>
      <c r="AL149" s="116"/>
      <c r="AO149" s="116"/>
      <c r="AR149" s="116"/>
    </row>
    <row r="150" spans="3:44" s="115" customFormat="1" x14ac:dyDescent="0.25">
      <c r="C150" s="116"/>
      <c r="D150" s="121"/>
      <c r="E150" s="121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I150" s="116"/>
      <c r="AL150" s="116"/>
      <c r="AO150" s="116"/>
      <c r="AR150" s="116"/>
    </row>
    <row r="151" spans="3:44" s="115" customFormat="1" x14ac:dyDescent="0.25">
      <c r="C151" s="116"/>
      <c r="D151" s="121"/>
      <c r="E151" s="121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I151" s="116"/>
      <c r="AL151" s="116"/>
      <c r="AO151" s="116"/>
      <c r="AR151" s="116"/>
    </row>
    <row r="152" spans="3:44" s="115" customFormat="1" x14ac:dyDescent="0.25">
      <c r="C152" s="116"/>
      <c r="D152" s="121"/>
      <c r="E152" s="121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I152" s="116"/>
      <c r="AL152" s="116"/>
      <c r="AO152" s="116"/>
      <c r="AR152" s="116"/>
    </row>
    <row r="153" spans="3:44" s="115" customFormat="1" x14ac:dyDescent="0.25">
      <c r="C153" s="116"/>
      <c r="D153" s="121"/>
      <c r="E153" s="121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I153" s="116"/>
      <c r="AL153" s="116"/>
      <c r="AO153" s="116"/>
      <c r="AR153" s="116"/>
    </row>
    <row r="154" spans="3:44" s="115" customFormat="1" x14ac:dyDescent="0.25">
      <c r="C154" s="116"/>
      <c r="D154" s="121"/>
      <c r="E154" s="121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I154" s="116"/>
      <c r="AL154" s="116"/>
      <c r="AO154" s="116"/>
      <c r="AR154" s="116"/>
    </row>
    <row r="155" spans="3:44" s="115" customFormat="1" x14ac:dyDescent="0.25">
      <c r="C155" s="116"/>
      <c r="D155" s="121"/>
      <c r="E155" s="121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I155" s="116"/>
      <c r="AL155" s="116"/>
      <c r="AO155" s="116"/>
      <c r="AR155" s="116"/>
    </row>
    <row r="156" spans="3:44" s="115" customFormat="1" x14ac:dyDescent="0.25">
      <c r="C156" s="116"/>
      <c r="D156" s="121"/>
      <c r="E156" s="121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I156" s="116"/>
      <c r="AL156" s="116"/>
      <c r="AO156" s="116"/>
      <c r="AR156" s="116"/>
    </row>
    <row r="157" spans="3:44" s="115" customFormat="1" x14ac:dyDescent="0.25">
      <c r="C157" s="116"/>
      <c r="D157" s="121"/>
      <c r="E157" s="121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I157" s="116"/>
      <c r="AL157" s="116"/>
      <c r="AO157" s="116"/>
      <c r="AR157" s="116"/>
    </row>
    <row r="158" spans="3:44" s="115" customFormat="1" x14ac:dyDescent="0.25">
      <c r="C158" s="116"/>
      <c r="D158" s="121"/>
      <c r="E158" s="121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I158" s="116"/>
      <c r="AL158" s="116"/>
      <c r="AO158" s="116"/>
      <c r="AR158" s="116"/>
    </row>
    <row r="159" spans="3:44" s="115" customFormat="1" x14ac:dyDescent="0.25">
      <c r="C159" s="116"/>
      <c r="D159" s="121"/>
      <c r="E159" s="121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I159" s="116"/>
      <c r="AL159" s="116"/>
      <c r="AO159" s="116"/>
      <c r="AR159" s="116"/>
    </row>
    <row r="160" spans="3:44" s="115" customFormat="1" x14ac:dyDescent="0.25">
      <c r="C160" s="116"/>
      <c r="D160" s="121"/>
      <c r="E160" s="121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I160" s="116"/>
      <c r="AL160" s="116"/>
      <c r="AO160" s="116"/>
      <c r="AR160" s="116"/>
    </row>
    <row r="161" spans="3:44" s="115" customFormat="1" x14ac:dyDescent="0.25">
      <c r="C161" s="116"/>
      <c r="D161" s="121"/>
      <c r="E161" s="121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I161" s="116"/>
      <c r="AL161" s="116"/>
      <c r="AO161" s="116"/>
      <c r="AR161" s="116"/>
    </row>
    <row r="162" spans="3:44" s="115" customFormat="1" x14ac:dyDescent="0.25">
      <c r="C162" s="116"/>
      <c r="D162" s="121"/>
      <c r="E162" s="121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I162" s="116"/>
      <c r="AL162" s="116"/>
      <c r="AO162" s="116"/>
      <c r="AR162" s="116"/>
    </row>
    <row r="163" spans="3:44" s="115" customFormat="1" x14ac:dyDescent="0.25">
      <c r="C163" s="116"/>
      <c r="D163" s="121"/>
      <c r="E163" s="121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I163" s="116"/>
      <c r="AL163" s="116"/>
      <c r="AO163" s="116"/>
      <c r="AR163" s="116"/>
    </row>
    <row r="164" spans="3:44" s="115" customFormat="1" x14ac:dyDescent="0.25">
      <c r="C164" s="116"/>
      <c r="D164" s="121"/>
      <c r="E164" s="121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I164" s="116"/>
      <c r="AL164" s="116"/>
      <c r="AO164" s="116"/>
      <c r="AR164" s="116"/>
    </row>
    <row r="165" spans="3:44" s="115" customFormat="1" x14ac:dyDescent="0.25">
      <c r="C165" s="116"/>
      <c r="D165" s="121"/>
      <c r="E165" s="121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I165" s="116"/>
      <c r="AL165" s="116"/>
      <c r="AO165" s="116"/>
      <c r="AR165" s="116"/>
    </row>
    <row r="166" spans="3:44" s="115" customFormat="1" x14ac:dyDescent="0.25">
      <c r="C166" s="116"/>
      <c r="D166" s="121"/>
      <c r="E166" s="121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I166" s="116"/>
      <c r="AL166" s="116"/>
      <c r="AO166" s="116"/>
      <c r="AR166" s="116"/>
    </row>
    <row r="167" spans="3:44" s="115" customFormat="1" x14ac:dyDescent="0.25">
      <c r="C167" s="116"/>
      <c r="D167" s="121"/>
      <c r="E167" s="121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I167" s="116"/>
      <c r="AL167" s="116"/>
      <c r="AO167" s="116"/>
      <c r="AR167" s="116"/>
    </row>
    <row r="168" spans="3:44" s="115" customFormat="1" x14ac:dyDescent="0.25">
      <c r="C168" s="116"/>
      <c r="D168" s="121"/>
      <c r="E168" s="121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I168" s="116"/>
      <c r="AL168" s="116"/>
      <c r="AO168" s="116"/>
      <c r="AR168" s="116"/>
    </row>
    <row r="169" spans="3:44" s="115" customFormat="1" x14ac:dyDescent="0.25">
      <c r="C169" s="116"/>
      <c r="D169" s="121"/>
      <c r="E169" s="121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I169" s="116"/>
      <c r="AL169" s="116"/>
      <c r="AO169" s="116"/>
      <c r="AR169" s="116"/>
    </row>
    <row r="170" spans="3:44" s="115" customFormat="1" x14ac:dyDescent="0.25">
      <c r="C170" s="116"/>
      <c r="D170" s="121"/>
      <c r="E170" s="121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I170" s="116"/>
      <c r="AL170" s="116"/>
      <c r="AO170" s="116"/>
      <c r="AR170" s="116"/>
    </row>
    <row r="171" spans="3:44" s="115" customFormat="1" x14ac:dyDescent="0.25">
      <c r="C171" s="116"/>
      <c r="D171" s="121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I171" s="116"/>
      <c r="AL171" s="116"/>
      <c r="AO171" s="116"/>
      <c r="AR171" s="116"/>
    </row>
    <row r="172" spans="3:44" s="115" customFormat="1" x14ac:dyDescent="0.25">
      <c r="C172" s="116"/>
      <c r="D172" s="121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I172" s="116"/>
      <c r="AL172" s="116"/>
      <c r="AO172" s="116"/>
      <c r="AR172" s="116"/>
    </row>
    <row r="173" spans="3:44" s="115" customFormat="1" x14ac:dyDescent="0.25">
      <c r="C173" s="116"/>
      <c r="D173" s="121"/>
      <c r="E173" s="121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I173" s="116"/>
      <c r="AL173" s="116"/>
      <c r="AO173" s="116"/>
      <c r="AR173" s="116"/>
    </row>
    <row r="174" spans="3:44" s="115" customFormat="1" x14ac:dyDescent="0.25">
      <c r="C174" s="116"/>
      <c r="D174" s="121"/>
      <c r="E174" s="121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I174" s="116"/>
      <c r="AL174" s="116"/>
      <c r="AO174" s="116"/>
      <c r="AR174" s="116"/>
    </row>
    <row r="175" spans="3:44" s="115" customFormat="1" x14ac:dyDescent="0.25">
      <c r="C175" s="116"/>
      <c r="D175" s="121"/>
      <c r="E175" s="121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I175" s="116"/>
      <c r="AL175" s="116"/>
      <c r="AO175" s="116"/>
      <c r="AR175" s="116"/>
    </row>
    <row r="176" spans="3:44" s="115" customFormat="1" x14ac:dyDescent="0.25">
      <c r="C176" s="116"/>
      <c r="D176" s="121"/>
      <c r="E176" s="121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I176" s="116"/>
      <c r="AL176" s="116"/>
      <c r="AO176" s="116"/>
      <c r="AR176" s="116"/>
    </row>
    <row r="177" spans="3:44" s="115" customFormat="1" x14ac:dyDescent="0.25">
      <c r="C177" s="116"/>
      <c r="D177" s="121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I177" s="116"/>
      <c r="AL177" s="116"/>
      <c r="AO177" s="116"/>
      <c r="AR177" s="116"/>
    </row>
    <row r="178" spans="3:44" s="115" customFormat="1" x14ac:dyDescent="0.25">
      <c r="C178" s="116"/>
      <c r="D178" s="121"/>
      <c r="E178" s="121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I178" s="116"/>
      <c r="AL178" s="116"/>
      <c r="AO178" s="116"/>
      <c r="AR178" s="116"/>
    </row>
    <row r="179" spans="3:44" s="115" customFormat="1" x14ac:dyDescent="0.25">
      <c r="C179" s="116"/>
      <c r="D179" s="121"/>
      <c r="E179" s="121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I179" s="116"/>
      <c r="AL179" s="116"/>
      <c r="AO179" s="116"/>
      <c r="AR179" s="116"/>
    </row>
    <row r="180" spans="3:44" s="115" customFormat="1" x14ac:dyDescent="0.25">
      <c r="C180" s="116"/>
      <c r="D180" s="121"/>
      <c r="E180" s="121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I180" s="116"/>
      <c r="AL180" s="116"/>
      <c r="AO180" s="116"/>
      <c r="AR180" s="116"/>
    </row>
    <row r="181" spans="3:44" s="115" customFormat="1" x14ac:dyDescent="0.25">
      <c r="C181" s="116"/>
      <c r="D181" s="121"/>
      <c r="E181" s="121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I181" s="116"/>
      <c r="AL181" s="116"/>
      <c r="AO181" s="116"/>
      <c r="AR181" s="116"/>
    </row>
    <row r="182" spans="3:44" s="115" customFormat="1" x14ac:dyDescent="0.25">
      <c r="C182" s="116"/>
      <c r="D182" s="121"/>
      <c r="E182" s="121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I182" s="116"/>
      <c r="AL182" s="116"/>
      <c r="AO182" s="116"/>
      <c r="AR182" s="116"/>
    </row>
    <row r="183" spans="3:44" s="115" customFormat="1" x14ac:dyDescent="0.25">
      <c r="C183" s="116"/>
      <c r="D183" s="121"/>
      <c r="E183" s="121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I183" s="116"/>
      <c r="AL183" s="116"/>
      <c r="AO183" s="116"/>
      <c r="AR183" s="116"/>
    </row>
    <row r="184" spans="3:44" s="115" customFormat="1" x14ac:dyDescent="0.25">
      <c r="C184" s="116"/>
      <c r="D184" s="121"/>
      <c r="E184" s="121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I184" s="116"/>
      <c r="AL184" s="116"/>
      <c r="AO184" s="116"/>
      <c r="AR184" s="116"/>
    </row>
    <row r="185" spans="3:44" s="115" customFormat="1" x14ac:dyDescent="0.25">
      <c r="C185" s="116"/>
      <c r="D185" s="121"/>
      <c r="E185" s="121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I185" s="116"/>
      <c r="AL185" s="116"/>
      <c r="AO185" s="116"/>
      <c r="AR185" s="116"/>
    </row>
    <row r="186" spans="3:44" s="115" customFormat="1" x14ac:dyDescent="0.25">
      <c r="C186" s="116"/>
      <c r="D186" s="121"/>
      <c r="E186" s="121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I186" s="116"/>
      <c r="AL186" s="116"/>
      <c r="AO186" s="116"/>
      <c r="AR186" s="116"/>
    </row>
    <row r="187" spans="3:44" s="115" customFormat="1" x14ac:dyDescent="0.25">
      <c r="C187" s="116"/>
      <c r="D187" s="121"/>
      <c r="E187" s="121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I187" s="116"/>
      <c r="AL187" s="116"/>
      <c r="AO187" s="116"/>
      <c r="AR187" s="116"/>
    </row>
    <row r="188" spans="3:44" s="115" customFormat="1" x14ac:dyDescent="0.25">
      <c r="C188" s="116"/>
      <c r="D188" s="121"/>
      <c r="E188" s="121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I188" s="116"/>
      <c r="AL188" s="116"/>
      <c r="AO188" s="116"/>
      <c r="AR188" s="116"/>
    </row>
    <row r="189" spans="3:44" s="115" customFormat="1" x14ac:dyDescent="0.25">
      <c r="C189" s="116"/>
      <c r="D189" s="121"/>
      <c r="E189" s="121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I189" s="116"/>
      <c r="AL189" s="116"/>
      <c r="AO189" s="116"/>
      <c r="AR189" s="116"/>
    </row>
    <row r="190" spans="3:44" s="115" customFormat="1" x14ac:dyDescent="0.25">
      <c r="C190" s="116"/>
      <c r="D190" s="121"/>
      <c r="E190" s="121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I190" s="116"/>
      <c r="AL190" s="116"/>
      <c r="AO190" s="116"/>
      <c r="AR190" s="116"/>
    </row>
    <row r="191" spans="3:44" s="115" customFormat="1" x14ac:dyDescent="0.25">
      <c r="C191" s="116"/>
      <c r="D191" s="121"/>
      <c r="E191" s="121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I191" s="116"/>
      <c r="AL191" s="116"/>
      <c r="AO191" s="116"/>
      <c r="AR191" s="116"/>
    </row>
    <row r="192" spans="3:44" s="115" customFormat="1" x14ac:dyDescent="0.25">
      <c r="C192" s="116"/>
      <c r="D192" s="121"/>
      <c r="E192" s="121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I192" s="116"/>
      <c r="AL192" s="116"/>
      <c r="AO192" s="116"/>
      <c r="AR192" s="116"/>
    </row>
    <row r="193" spans="3:44" s="115" customFormat="1" x14ac:dyDescent="0.25">
      <c r="C193" s="116"/>
      <c r="D193" s="121"/>
      <c r="E193" s="121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I193" s="116"/>
      <c r="AL193" s="116"/>
      <c r="AO193" s="116"/>
      <c r="AR193" s="116"/>
    </row>
    <row r="194" spans="3:44" s="115" customFormat="1" x14ac:dyDescent="0.25">
      <c r="C194" s="116"/>
      <c r="D194" s="121"/>
      <c r="E194" s="121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I194" s="116"/>
      <c r="AL194" s="116"/>
      <c r="AO194" s="116"/>
      <c r="AR194" s="116"/>
    </row>
    <row r="195" spans="3:44" s="115" customFormat="1" x14ac:dyDescent="0.25">
      <c r="C195" s="116"/>
      <c r="D195" s="121"/>
      <c r="E195" s="121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I195" s="116"/>
      <c r="AL195" s="116"/>
      <c r="AO195" s="116"/>
      <c r="AR195" s="116"/>
    </row>
    <row r="196" spans="3:44" s="115" customFormat="1" x14ac:dyDescent="0.25">
      <c r="C196" s="116"/>
      <c r="D196" s="121"/>
      <c r="E196" s="121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I196" s="116"/>
      <c r="AL196" s="116"/>
      <c r="AO196" s="116"/>
      <c r="AR196" s="116"/>
    </row>
    <row r="197" spans="3:44" s="115" customFormat="1" x14ac:dyDescent="0.25">
      <c r="C197" s="116"/>
      <c r="D197" s="121"/>
      <c r="E197" s="121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I197" s="116"/>
      <c r="AL197" s="116"/>
      <c r="AO197" s="116"/>
      <c r="AR197" s="116"/>
    </row>
    <row r="198" spans="3:44" s="115" customFormat="1" x14ac:dyDescent="0.25">
      <c r="C198" s="116"/>
      <c r="D198" s="121"/>
      <c r="E198" s="121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I198" s="116"/>
      <c r="AL198" s="116"/>
      <c r="AO198" s="116"/>
      <c r="AR198" s="116"/>
    </row>
    <row r="199" spans="3:44" s="115" customFormat="1" x14ac:dyDescent="0.25">
      <c r="C199" s="116"/>
      <c r="D199" s="121"/>
      <c r="E199" s="121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I199" s="116"/>
      <c r="AL199" s="116"/>
      <c r="AO199" s="116"/>
      <c r="AR199" s="116"/>
    </row>
    <row r="200" spans="3:44" s="115" customFormat="1" x14ac:dyDescent="0.25">
      <c r="C200" s="116"/>
      <c r="D200" s="121"/>
      <c r="E200" s="121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I200" s="116"/>
      <c r="AL200" s="116"/>
      <c r="AO200" s="116"/>
      <c r="AR200" s="116"/>
    </row>
    <row r="201" spans="3:44" s="115" customFormat="1" x14ac:dyDescent="0.25">
      <c r="C201" s="116"/>
      <c r="D201" s="121"/>
      <c r="E201" s="121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I201" s="116"/>
      <c r="AL201" s="116"/>
      <c r="AO201" s="116"/>
      <c r="AR201" s="116"/>
    </row>
    <row r="202" spans="3:44" s="115" customFormat="1" x14ac:dyDescent="0.25">
      <c r="C202" s="116"/>
      <c r="D202" s="121"/>
      <c r="E202" s="121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I202" s="116"/>
      <c r="AL202" s="116"/>
      <c r="AO202" s="116"/>
      <c r="AR202" s="116"/>
    </row>
    <row r="203" spans="3:44" s="115" customFormat="1" x14ac:dyDescent="0.25">
      <c r="C203" s="116"/>
      <c r="D203" s="121"/>
      <c r="E203" s="121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I203" s="116"/>
      <c r="AL203" s="116"/>
      <c r="AO203" s="116"/>
      <c r="AR203" s="116"/>
    </row>
    <row r="204" spans="3:44" s="115" customFormat="1" x14ac:dyDescent="0.25">
      <c r="C204" s="116"/>
      <c r="D204" s="121"/>
      <c r="E204" s="121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I204" s="116"/>
      <c r="AL204" s="116"/>
      <c r="AO204" s="116"/>
      <c r="AR204" s="116"/>
    </row>
    <row r="205" spans="3:44" s="115" customFormat="1" x14ac:dyDescent="0.25">
      <c r="C205" s="116"/>
      <c r="D205" s="121"/>
      <c r="E205" s="121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I205" s="116"/>
      <c r="AL205" s="116"/>
      <c r="AO205" s="116"/>
      <c r="AR205" s="116"/>
    </row>
    <row r="206" spans="3:44" s="115" customFormat="1" x14ac:dyDescent="0.25">
      <c r="C206" s="116"/>
      <c r="D206" s="121"/>
      <c r="E206" s="121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I206" s="116"/>
      <c r="AL206" s="116"/>
      <c r="AO206" s="116"/>
      <c r="AR206" s="116"/>
    </row>
    <row r="207" spans="3:44" s="115" customFormat="1" x14ac:dyDescent="0.25">
      <c r="C207" s="116"/>
      <c r="D207" s="121"/>
      <c r="E207" s="121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I207" s="116"/>
      <c r="AL207" s="116"/>
      <c r="AO207" s="116"/>
      <c r="AR207" s="116"/>
    </row>
    <row r="208" spans="3:44" s="115" customFormat="1" x14ac:dyDescent="0.25">
      <c r="C208" s="116"/>
      <c r="D208" s="121"/>
      <c r="E208" s="121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I208" s="116"/>
      <c r="AL208" s="116"/>
      <c r="AO208" s="116"/>
      <c r="AR208" s="116"/>
    </row>
    <row r="209" spans="3:44" s="115" customFormat="1" x14ac:dyDescent="0.25">
      <c r="C209" s="116"/>
      <c r="D209" s="121"/>
      <c r="E209" s="121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I209" s="116"/>
      <c r="AL209" s="116"/>
      <c r="AO209" s="116"/>
      <c r="AR209" s="116"/>
    </row>
    <row r="210" spans="3:44" s="115" customFormat="1" x14ac:dyDescent="0.25">
      <c r="C210" s="116"/>
      <c r="D210" s="121"/>
      <c r="E210" s="121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I210" s="116"/>
      <c r="AL210" s="116"/>
      <c r="AO210" s="116"/>
      <c r="AR210" s="116"/>
    </row>
    <row r="211" spans="3:44" s="115" customFormat="1" x14ac:dyDescent="0.25">
      <c r="C211" s="116"/>
      <c r="D211" s="121"/>
      <c r="E211" s="121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I211" s="116"/>
      <c r="AL211" s="116"/>
      <c r="AO211" s="116"/>
      <c r="AR211" s="116"/>
    </row>
    <row r="212" spans="3:44" s="115" customFormat="1" x14ac:dyDescent="0.25">
      <c r="C212" s="116"/>
      <c r="D212" s="121"/>
      <c r="E212" s="121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I212" s="116"/>
      <c r="AL212" s="116"/>
      <c r="AO212" s="116"/>
      <c r="AR212" s="116"/>
    </row>
    <row r="213" spans="3:44" s="115" customFormat="1" x14ac:dyDescent="0.25">
      <c r="C213" s="116"/>
      <c r="D213" s="121"/>
      <c r="E213" s="121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I213" s="116"/>
      <c r="AL213" s="116"/>
      <c r="AO213" s="116"/>
      <c r="AR213" s="116"/>
    </row>
    <row r="214" spans="3:44" s="115" customFormat="1" x14ac:dyDescent="0.25">
      <c r="C214" s="116"/>
      <c r="D214" s="121"/>
      <c r="E214" s="121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I214" s="116"/>
      <c r="AL214" s="116"/>
      <c r="AO214" s="116"/>
      <c r="AR214" s="116"/>
    </row>
    <row r="215" spans="3:44" s="115" customFormat="1" x14ac:dyDescent="0.25">
      <c r="C215" s="116"/>
      <c r="D215" s="121"/>
      <c r="E215" s="121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I215" s="116"/>
      <c r="AL215" s="116"/>
      <c r="AO215" s="116"/>
      <c r="AR215" s="116"/>
    </row>
    <row r="216" spans="3:44" s="115" customFormat="1" x14ac:dyDescent="0.25">
      <c r="C216" s="116"/>
      <c r="D216" s="121"/>
      <c r="E216" s="121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I216" s="116"/>
      <c r="AL216" s="116"/>
      <c r="AO216" s="116"/>
      <c r="AR216" s="116"/>
    </row>
    <row r="217" spans="3:44" s="115" customFormat="1" x14ac:dyDescent="0.25">
      <c r="C217" s="116"/>
      <c r="D217" s="121"/>
      <c r="E217" s="121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I217" s="116"/>
      <c r="AL217" s="116"/>
      <c r="AO217" s="116"/>
      <c r="AR217" s="116"/>
    </row>
    <row r="218" spans="3:44" s="115" customFormat="1" x14ac:dyDescent="0.25">
      <c r="C218" s="116"/>
      <c r="D218" s="121"/>
      <c r="E218" s="121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I218" s="116"/>
      <c r="AL218" s="116"/>
      <c r="AO218" s="116"/>
      <c r="AR218" s="116"/>
    </row>
    <row r="219" spans="3:44" s="115" customFormat="1" x14ac:dyDescent="0.25">
      <c r="C219" s="116"/>
      <c r="D219" s="121"/>
      <c r="E219" s="121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I219" s="116"/>
      <c r="AL219" s="116"/>
      <c r="AO219" s="116"/>
      <c r="AR219" s="116"/>
    </row>
    <row r="220" spans="3:44" s="115" customFormat="1" x14ac:dyDescent="0.25">
      <c r="C220" s="116"/>
      <c r="D220" s="121"/>
      <c r="E220" s="121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I220" s="116"/>
      <c r="AL220" s="116"/>
      <c r="AO220" s="116"/>
      <c r="AR220" s="116"/>
    </row>
    <row r="221" spans="3:44" s="115" customFormat="1" x14ac:dyDescent="0.25">
      <c r="C221" s="116"/>
      <c r="D221" s="121"/>
      <c r="E221" s="121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I221" s="116"/>
      <c r="AL221" s="116"/>
      <c r="AO221" s="116"/>
      <c r="AR221" s="116"/>
    </row>
    <row r="222" spans="3:44" s="115" customFormat="1" x14ac:dyDescent="0.25">
      <c r="C222" s="116"/>
      <c r="D222" s="121"/>
      <c r="E222" s="121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I222" s="116"/>
      <c r="AL222" s="116"/>
      <c r="AO222" s="116"/>
      <c r="AR222" s="116"/>
    </row>
    <row r="223" spans="3:44" s="115" customFormat="1" x14ac:dyDescent="0.25">
      <c r="C223" s="116"/>
      <c r="D223" s="121"/>
      <c r="E223" s="121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I223" s="116"/>
      <c r="AL223" s="116"/>
      <c r="AO223" s="116"/>
      <c r="AR223" s="116"/>
    </row>
    <row r="224" spans="3:44" s="115" customFormat="1" x14ac:dyDescent="0.25">
      <c r="C224" s="116"/>
      <c r="D224" s="121"/>
      <c r="E224" s="121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I224" s="116"/>
      <c r="AL224" s="116"/>
      <c r="AO224" s="116"/>
      <c r="AR224" s="116"/>
    </row>
    <row r="225" spans="3:44" s="115" customFormat="1" x14ac:dyDescent="0.25">
      <c r="C225" s="116"/>
      <c r="D225" s="121"/>
      <c r="E225" s="121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I225" s="116"/>
      <c r="AL225" s="116"/>
      <c r="AO225" s="116"/>
      <c r="AR225" s="116"/>
    </row>
    <row r="226" spans="3:44" s="115" customFormat="1" x14ac:dyDescent="0.25">
      <c r="C226" s="116"/>
      <c r="D226" s="121"/>
      <c r="E226" s="121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I226" s="116"/>
      <c r="AL226" s="116"/>
      <c r="AO226" s="116"/>
      <c r="AR226" s="116"/>
    </row>
    <row r="227" spans="3:44" s="115" customFormat="1" x14ac:dyDescent="0.25">
      <c r="C227" s="116"/>
      <c r="D227" s="121"/>
      <c r="E227" s="121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I227" s="116"/>
      <c r="AL227" s="116"/>
      <c r="AO227" s="116"/>
      <c r="AR227" s="116"/>
    </row>
    <row r="228" spans="3:44" s="115" customFormat="1" x14ac:dyDescent="0.25">
      <c r="C228" s="116"/>
      <c r="D228" s="121"/>
      <c r="E228" s="121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I228" s="116"/>
      <c r="AL228" s="116"/>
      <c r="AO228" s="116"/>
      <c r="AR228" s="116"/>
    </row>
    <row r="229" spans="3:44" s="115" customFormat="1" x14ac:dyDescent="0.25">
      <c r="C229" s="116"/>
      <c r="D229" s="121"/>
      <c r="E229" s="121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I229" s="116"/>
      <c r="AL229" s="116"/>
      <c r="AO229" s="116"/>
      <c r="AR229" s="116"/>
    </row>
    <row r="230" spans="3:44" s="115" customFormat="1" x14ac:dyDescent="0.25">
      <c r="C230" s="116"/>
      <c r="D230" s="121"/>
      <c r="E230" s="121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I230" s="116"/>
      <c r="AL230" s="116"/>
      <c r="AO230" s="116"/>
      <c r="AR230" s="116"/>
    </row>
    <row r="231" spans="3:44" s="115" customFormat="1" x14ac:dyDescent="0.25">
      <c r="C231" s="116"/>
      <c r="D231" s="121"/>
      <c r="E231" s="121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I231" s="116"/>
      <c r="AL231" s="116"/>
      <c r="AO231" s="116"/>
      <c r="AR231" s="116"/>
    </row>
    <row r="232" spans="3:44" s="115" customFormat="1" x14ac:dyDescent="0.25">
      <c r="C232" s="116"/>
      <c r="D232" s="121"/>
      <c r="E232" s="121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I232" s="116"/>
      <c r="AL232" s="116"/>
      <c r="AO232" s="116"/>
      <c r="AR232" s="116"/>
    </row>
    <row r="233" spans="3:44" s="115" customFormat="1" x14ac:dyDescent="0.25">
      <c r="C233" s="116"/>
      <c r="D233" s="121"/>
      <c r="E233" s="121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I233" s="116"/>
      <c r="AL233" s="116"/>
      <c r="AO233" s="116"/>
      <c r="AR233" s="116"/>
    </row>
    <row r="234" spans="3:44" s="115" customFormat="1" x14ac:dyDescent="0.25">
      <c r="C234" s="116"/>
      <c r="D234" s="121"/>
      <c r="E234" s="121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I234" s="116"/>
      <c r="AL234" s="116"/>
      <c r="AO234" s="116"/>
      <c r="AR234" s="116"/>
    </row>
    <row r="235" spans="3:44" s="115" customFormat="1" x14ac:dyDescent="0.25">
      <c r="C235" s="116"/>
      <c r="D235" s="121"/>
      <c r="E235" s="121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I235" s="116"/>
      <c r="AL235" s="116"/>
      <c r="AO235" s="116"/>
      <c r="AR235" s="116"/>
    </row>
    <row r="236" spans="3:44" s="115" customFormat="1" x14ac:dyDescent="0.25">
      <c r="C236" s="116"/>
      <c r="D236" s="121"/>
      <c r="E236" s="121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I236" s="116"/>
      <c r="AL236" s="116"/>
      <c r="AO236" s="116"/>
      <c r="AR236" s="116"/>
    </row>
    <row r="237" spans="3:44" s="115" customFormat="1" x14ac:dyDescent="0.25">
      <c r="C237" s="116"/>
      <c r="D237" s="121"/>
      <c r="E237" s="121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I237" s="116"/>
      <c r="AL237" s="116"/>
      <c r="AO237" s="116"/>
      <c r="AR237" s="116"/>
    </row>
    <row r="238" spans="3:44" s="115" customFormat="1" x14ac:dyDescent="0.25">
      <c r="C238" s="116"/>
      <c r="D238" s="121"/>
      <c r="E238" s="121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I238" s="116"/>
      <c r="AL238" s="116"/>
      <c r="AO238" s="116"/>
      <c r="AR238" s="116"/>
    </row>
    <row r="239" spans="3:44" s="115" customFormat="1" x14ac:dyDescent="0.25">
      <c r="C239" s="116"/>
      <c r="D239" s="121"/>
      <c r="E239" s="121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I239" s="116"/>
      <c r="AL239" s="116"/>
      <c r="AO239" s="116"/>
      <c r="AR239" s="116"/>
    </row>
    <row r="240" spans="3:44" s="115" customFormat="1" x14ac:dyDescent="0.25">
      <c r="C240" s="116"/>
      <c r="D240" s="121"/>
      <c r="E240" s="121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I240" s="116"/>
      <c r="AL240" s="116"/>
      <c r="AO240" s="116"/>
      <c r="AR240" s="116"/>
    </row>
    <row r="241" spans="3:44" s="115" customFormat="1" x14ac:dyDescent="0.25">
      <c r="C241" s="116"/>
      <c r="D241" s="121"/>
      <c r="E241" s="121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I241" s="116"/>
      <c r="AL241" s="116"/>
      <c r="AO241" s="116"/>
      <c r="AR241" s="116"/>
    </row>
    <row r="242" spans="3:44" s="115" customFormat="1" x14ac:dyDescent="0.25">
      <c r="C242" s="116"/>
      <c r="D242" s="121"/>
      <c r="E242" s="121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I242" s="116"/>
      <c r="AL242" s="116"/>
      <c r="AO242" s="116"/>
      <c r="AR242" s="116"/>
    </row>
    <row r="243" spans="3:44" s="115" customFormat="1" x14ac:dyDescent="0.25">
      <c r="C243" s="116"/>
      <c r="D243" s="121"/>
      <c r="E243" s="121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I243" s="116"/>
      <c r="AL243" s="116"/>
      <c r="AO243" s="116"/>
      <c r="AR243" s="116"/>
    </row>
    <row r="244" spans="3:44" s="115" customFormat="1" x14ac:dyDescent="0.25">
      <c r="C244" s="116"/>
      <c r="D244" s="121"/>
      <c r="E244" s="121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I244" s="116"/>
      <c r="AL244" s="116"/>
      <c r="AO244" s="116"/>
      <c r="AR244" s="116"/>
    </row>
    <row r="245" spans="3:44" s="115" customFormat="1" x14ac:dyDescent="0.25">
      <c r="C245" s="116"/>
      <c r="D245" s="121"/>
      <c r="E245" s="121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I245" s="116"/>
      <c r="AL245" s="116"/>
      <c r="AO245" s="116"/>
      <c r="AR245" s="116"/>
    </row>
    <row r="246" spans="3:44" s="115" customFormat="1" x14ac:dyDescent="0.25">
      <c r="C246" s="116"/>
      <c r="D246" s="121"/>
      <c r="E246" s="121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I246" s="116"/>
      <c r="AL246" s="116"/>
      <c r="AO246" s="116"/>
      <c r="AR246" s="116"/>
    </row>
    <row r="247" spans="3:44" s="115" customFormat="1" x14ac:dyDescent="0.25">
      <c r="C247" s="116"/>
      <c r="D247" s="121"/>
      <c r="E247" s="121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I247" s="116"/>
      <c r="AL247" s="116"/>
      <c r="AO247" s="116"/>
      <c r="AR247" s="116"/>
    </row>
    <row r="248" spans="3:44" s="115" customFormat="1" x14ac:dyDescent="0.25">
      <c r="C248" s="116"/>
      <c r="D248" s="121"/>
      <c r="E248" s="121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I248" s="116"/>
      <c r="AL248" s="116"/>
      <c r="AO248" s="116"/>
      <c r="AR248" s="116"/>
    </row>
    <row r="249" spans="3:44" s="115" customFormat="1" x14ac:dyDescent="0.25">
      <c r="C249" s="116"/>
      <c r="D249" s="121"/>
      <c r="E249" s="121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I249" s="116"/>
      <c r="AL249" s="116"/>
      <c r="AO249" s="116"/>
      <c r="AR249" s="116"/>
    </row>
    <row r="250" spans="3:44" s="115" customFormat="1" x14ac:dyDescent="0.25">
      <c r="C250" s="116"/>
      <c r="D250" s="121"/>
      <c r="E250" s="121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I250" s="116"/>
      <c r="AL250" s="116"/>
      <c r="AO250" s="116"/>
      <c r="AR250" s="116"/>
    </row>
    <row r="251" spans="3:44" s="115" customFormat="1" x14ac:dyDescent="0.25">
      <c r="C251" s="116"/>
      <c r="D251" s="121"/>
      <c r="E251" s="121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I251" s="116"/>
      <c r="AL251" s="116"/>
      <c r="AO251" s="116"/>
      <c r="AR251" s="116"/>
    </row>
    <row r="252" spans="3:44" s="115" customFormat="1" x14ac:dyDescent="0.25">
      <c r="C252" s="116"/>
      <c r="D252" s="121"/>
      <c r="E252" s="121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I252" s="116"/>
      <c r="AL252" s="116"/>
      <c r="AO252" s="116"/>
      <c r="AR252" s="116"/>
    </row>
    <row r="253" spans="3:44" s="115" customFormat="1" x14ac:dyDescent="0.25">
      <c r="C253" s="116"/>
      <c r="D253" s="121"/>
      <c r="E253" s="121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I253" s="116"/>
      <c r="AL253" s="116"/>
      <c r="AO253" s="116"/>
      <c r="AR253" s="116"/>
    </row>
    <row r="254" spans="3:44" s="115" customFormat="1" x14ac:dyDescent="0.25">
      <c r="C254" s="116"/>
      <c r="D254" s="121"/>
      <c r="E254" s="121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I254" s="116"/>
      <c r="AL254" s="116"/>
      <c r="AO254" s="116"/>
      <c r="AR254" s="116"/>
    </row>
    <row r="255" spans="3:44" s="115" customFormat="1" x14ac:dyDescent="0.25">
      <c r="C255" s="116"/>
      <c r="D255" s="121"/>
      <c r="E255" s="121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I255" s="116"/>
      <c r="AL255" s="116"/>
      <c r="AO255" s="116"/>
      <c r="AR255" s="116"/>
    </row>
    <row r="256" spans="3:44" s="115" customFormat="1" x14ac:dyDescent="0.25">
      <c r="C256" s="116"/>
      <c r="D256" s="121"/>
      <c r="E256" s="121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I256" s="116"/>
      <c r="AL256" s="116"/>
      <c r="AO256" s="116"/>
      <c r="AR256" s="116"/>
    </row>
    <row r="257" spans="3:44" s="115" customFormat="1" x14ac:dyDescent="0.25">
      <c r="C257" s="116"/>
      <c r="D257" s="121"/>
      <c r="E257" s="121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I257" s="116"/>
      <c r="AL257" s="116"/>
      <c r="AO257" s="116"/>
      <c r="AR257" s="116"/>
    </row>
    <row r="258" spans="3:44" s="115" customFormat="1" x14ac:dyDescent="0.25">
      <c r="C258" s="116"/>
      <c r="D258" s="121"/>
      <c r="E258" s="121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I258" s="116"/>
      <c r="AL258" s="116"/>
      <c r="AO258" s="116"/>
      <c r="AR258" s="116"/>
    </row>
    <row r="259" spans="3:44" s="115" customFormat="1" x14ac:dyDescent="0.25">
      <c r="C259" s="116"/>
      <c r="D259" s="121"/>
      <c r="E259" s="121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I259" s="116"/>
      <c r="AL259" s="116"/>
      <c r="AO259" s="116"/>
      <c r="AR259" s="116"/>
    </row>
    <row r="260" spans="3:44" s="115" customFormat="1" x14ac:dyDescent="0.25">
      <c r="C260" s="116"/>
      <c r="D260" s="121"/>
      <c r="E260" s="121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I260" s="116"/>
      <c r="AL260" s="116"/>
      <c r="AO260" s="116"/>
      <c r="AR260" s="116"/>
    </row>
    <row r="261" spans="3:44" s="115" customFormat="1" x14ac:dyDescent="0.25">
      <c r="C261" s="116"/>
      <c r="D261" s="121"/>
      <c r="E261" s="121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I261" s="116"/>
      <c r="AL261" s="116"/>
      <c r="AO261" s="116"/>
      <c r="AR261" s="116"/>
    </row>
    <row r="262" spans="3:44" s="115" customFormat="1" x14ac:dyDescent="0.25">
      <c r="C262" s="116"/>
      <c r="D262" s="121"/>
      <c r="E262" s="121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I262" s="116"/>
      <c r="AL262" s="116"/>
      <c r="AO262" s="116"/>
      <c r="AR262" s="116"/>
    </row>
    <row r="263" spans="3:44" s="115" customFormat="1" x14ac:dyDescent="0.25">
      <c r="C263" s="116"/>
      <c r="D263" s="121"/>
      <c r="E263" s="121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I263" s="116"/>
      <c r="AL263" s="116"/>
      <c r="AO263" s="116"/>
      <c r="AR263" s="116"/>
    </row>
    <row r="264" spans="3:44" s="115" customFormat="1" x14ac:dyDescent="0.25">
      <c r="C264" s="116"/>
      <c r="D264" s="121"/>
      <c r="E264" s="121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I264" s="116"/>
      <c r="AL264" s="116"/>
      <c r="AO264" s="116"/>
      <c r="AR264" s="116"/>
    </row>
    <row r="265" spans="3:44" s="115" customFormat="1" x14ac:dyDescent="0.25">
      <c r="C265" s="116"/>
      <c r="D265" s="121"/>
      <c r="E265" s="121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I265" s="116"/>
      <c r="AL265" s="116"/>
      <c r="AO265" s="116"/>
      <c r="AR265" s="116"/>
    </row>
    <row r="266" spans="3:44" s="115" customFormat="1" x14ac:dyDescent="0.25">
      <c r="C266" s="116"/>
      <c r="D266" s="121"/>
      <c r="E266" s="121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I266" s="116"/>
      <c r="AL266" s="116"/>
      <c r="AO266" s="116"/>
      <c r="AR266" s="116"/>
    </row>
    <row r="267" spans="3:44" s="115" customFormat="1" x14ac:dyDescent="0.25">
      <c r="C267" s="116"/>
      <c r="D267" s="121"/>
      <c r="E267" s="121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I267" s="116"/>
      <c r="AL267" s="116"/>
      <c r="AO267" s="116"/>
      <c r="AR267" s="116"/>
    </row>
    <row r="268" spans="3:44" s="115" customFormat="1" x14ac:dyDescent="0.25">
      <c r="C268" s="116"/>
      <c r="D268" s="121"/>
      <c r="E268" s="121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I268" s="116"/>
      <c r="AL268" s="116"/>
      <c r="AO268" s="116"/>
      <c r="AR268" s="116"/>
    </row>
    <row r="269" spans="3:44" s="115" customFormat="1" x14ac:dyDescent="0.25">
      <c r="C269" s="116"/>
      <c r="D269" s="121"/>
      <c r="E269" s="121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I269" s="116"/>
      <c r="AL269" s="116"/>
      <c r="AO269" s="116"/>
      <c r="AR269" s="116"/>
    </row>
    <row r="270" spans="3:44" s="115" customFormat="1" x14ac:dyDescent="0.25">
      <c r="C270" s="116"/>
      <c r="D270" s="121"/>
      <c r="E270" s="121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I270" s="116"/>
      <c r="AL270" s="116"/>
      <c r="AO270" s="116"/>
      <c r="AR270" s="116"/>
    </row>
    <row r="271" spans="3:44" s="115" customFormat="1" x14ac:dyDescent="0.25">
      <c r="C271" s="116"/>
      <c r="D271" s="121"/>
      <c r="E271" s="121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I271" s="116"/>
      <c r="AL271" s="116"/>
      <c r="AO271" s="116"/>
      <c r="AR271" s="116"/>
    </row>
    <row r="272" spans="3:44" s="115" customFormat="1" x14ac:dyDescent="0.25">
      <c r="C272" s="116"/>
      <c r="D272" s="121"/>
      <c r="E272" s="121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I272" s="116"/>
      <c r="AL272" s="116"/>
      <c r="AO272" s="116"/>
      <c r="AR272" s="116"/>
    </row>
    <row r="273" spans="3:44" s="115" customFormat="1" x14ac:dyDescent="0.25">
      <c r="C273" s="116"/>
      <c r="D273" s="121"/>
      <c r="E273" s="121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I273" s="116"/>
      <c r="AL273" s="116"/>
      <c r="AO273" s="116"/>
      <c r="AR273" s="116"/>
    </row>
    <row r="274" spans="3:44" s="115" customFormat="1" x14ac:dyDescent="0.25">
      <c r="C274" s="116"/>
      <c r="D274" s="121"/>
      <c r="E274" s="121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I274" s="116"/>
      <c r="AL274" s="116"/>
      <c r="AO274" s="116"/>
      <c r="AR274" s="116"/>
    </row>
    <row r="275" spans="3:44" s="115" customFormat="1" x14ac:dyDescent="0.25">
      <c r="C275" s="116"/>
      <c r="D275" s="121"/>
      <c r="E275" s="121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I275" s="116"/>
      <c r="AL275" s="116"/>
      <c r="AO275" s="116"/>
      <c r="AR275" s="116"/>
    </row>
    <row r="276" spans="3:44" s="115" customFormat="1" x14ac:dyDescent="0.25">
      <c r="C276" s="116"/>
      <c r="D276" s="121"/>
      <c r="E276" s="121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I276" s="116"/>
      <c r="AL276" s="116"/>
      <c r="AO276" s="116"/>
      <c r="AR276" s="116"/>
    </row>
    <row r="277" spans="3:44" s="115" customFormat="1" x14ac:dyDescent="0.25">
      <c r="C277" s="116"/>
      <c r="D277" s="121"/>
      <c r="E277" s="121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I277" s="116"/>
      <c r="AL277" s="116"/>
      <c r="AO277" s="116"/>
      <c r="AR277" s="116"/>
    </row>
    <row r="278" spans="3:44" s="115" customFormat="1" x14ac:dyDescent="0.25">
      <c r="C278" s="116"/>
      <c r="D278" s="121"/>
      <c r="E278" s="121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I278" s="116"/>
      <c r="AL278" s="116"/>
      <c r="AO278" s="116"/>
      <c r="AR278" s="116"/>
    </row>
    <row r="279" spans="3:44" s="115" customFormat="1" x14ac:dyDescent="0.25">
      <c r="C279" s="116"/>
      <c r="D279" s="121"/>
      <c r="E279" s="121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I279" s="116"/>
      <c r="AL279" s="116"/>
      <c r="AO279" s="116"/>
      <c r="AR279" s="116"/>
    </row>
    <row r="280" spans="3:44" s="115" customFormat="1" x14ac:dyDescent="0.25">
      <c r="C280" s="116"/>
      <c r="D280" s="121"/>
      <c r="E280" s="121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I280" s="116"/>
      <c r="AL280" s="116"/>
      <c r="AO280" s="116"/>
      <c r="AR280" s="116"/>
    </row>
    <row r="281" spans="3:44" s="115" customFormat="1" x14ac:dyDescent="0.25">
      <c r="C281" s="116"/>
      <c r="D281" s="121"/>
      <c r="E281" s="121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I281" s="116"/>
      <c r="AL281" s="116"/>
      <c r="AO281" s="116"/>
      <c r="AR281" s="116"/>
    </row>
    <row r="282" spans="3:44" s="115" customFormat="1" x14ac:dyDescent="0.25">
      <c r="C282" s="116"/>
      <c r="D282" s="121"/>
      <c r="E282" s="121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I282" s="116"/>
      <c r="AL282" s="116"/>
      <c r="AO282" s="116"/>
      <c r="AR282" s="116"/>
    </row>
    <row r="283" spans="3:44" s="115" customFormat="1" x14ac:dyDescent="0.25">
      <c r="C283" s="116"/>
      <c r="D283" s="121"/>
      <c r="E283" s="121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I283" s="116"/>
      <c r="AL283" s="116"/>
      <c r="AO283" s="116"/>
      <c r="AR283" s="116"/>
    </row>
    <row r="284" spans="3:44" s="115" customFormat="1" x14ac:dyDescent="0.25">
      <c r="C284" s="116"/>
      <c r="D284" s="121"/>
      <c r="E284" s="121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I284" s="116"/>
      <c r="AL284" s="116"/>
      <c r="AO284" s="116"/>
      <c r="AR284" s="116"/>
    </row>
    <row r="285" spans="3:44" s="115" customFormat="1" x14ac:dyDescent="0.25">
      <c r="C285" s="116"/>
      <c r="D285" s="121"/>
      <c r="E285" s="121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I285" s="116"/>
      <c r="AL285" s="116"/>
      <c r="AO285" s="116"/>
      <c r="AR285" s="116"/>
    </row>
    <row r="286" spans="3:44" s="115" customFormat="1" x14ac:dyDescent="0.25">
      <c r="C286" s="116"/>
      <c r="D286" s="121"/>
      <c r="E286" s="121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I286" s="116"/>
      <c r="AL286" s="116"/>
      <c r="AO286" s="116"/>
      <c r="AR286" s="116"/>
    </row>
    <row r="287" spans="3:44" s="115" customFormat="1" x14ac:dyDescent="0.25">
      <c r="C287" s="116"/>
      <c r="D287" s="121"/>
      <c r="E287" s="121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I287" s="116"/>
      <c r="AL287" s="116"/>
      <c r="AO287" s="116"/>
      <c r="AR287" s="116"/>
    </row>
    <row r="288" spans="3:44" s="115" customFormat="1" x14ac:dyDescent="0.25">
      <c r="C288" s="116"/>
      <c r="D288" s="121"/>
      <c r="E288" s="121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I288" s="116"/>
      <c r="AL288" s="116"/>
      <c r="AO288" s="116"/>
      <c r="AR288" s="116"/>
    </row>
    <row r="289" spans="3:44" s="115" customFormat="1" x14ac:dyDescent="0.25">
      <c r="C289" s="116"/>
      <c r="D289" s="121"/>
      <c r="E289" s="121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I289" s="116"/>
      <c r="AL289" s="116"/>
      <c r="AO289" s="116"/>
      <c r="AR289" s="116"/>
    </row>
    <row r="290" spans="3:44" s="115" customFormat="1" x14ac:dyDescent="0.25">
      <c r="C290" s="116"/>
      <c r="D290" s="121"/>
      <c r="E290" s="121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I290" s="116"/>
      <c r="AL290" s="116"/>
      <c r="AO290" s="116"/>
      <c r="AR290" s="116"/>
    </row>
    <row r="291" spans="3:44" s="115" customFormat="1" x14ac:dyDescent="0.25">
      <c r="C291" s="116"/>
      <c r="D291" s="121"/>
      <c r="E291" s="121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I291" s="116"/>
      <c r="AL291" s="116"/>
      <c r="AO291" s="116"/>
      <c r="AR291" s="116"/>
    </row>
    <row r="292" spans="3:44" s="115" customFormat="1" x14ac:dyDescent="0.25">
      <c r="C292" s="116"/>
      <c r="D292" s="121"/>
      <c r="E292" s="121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I292" s="116"/>
      <c r="AL292" s="116"/>
      <c r="AO292" s="116"/>
      <c r="AR292" s="116"/>
    </row>
    <row r="293" spans="3:44" s="115" customFormat="1" x14ac:dyDescent="0.25">
      <c r="C293" s="116"/>
      <c r="D293" s="121"/>
      <c r="E293" s="121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I293" s="116"/>
      <c r="AL293" s="116"/>
      <c r="AO293" s="116"/>
      <c r="AR293" s="116"/>
    </row>
    <row r="294" spans="3:44" s="115" customFormat="1" x14ac:dyDescent="0.25">
      <c r="C294" s="116"/>
      <c r="D294" s="121"/>
      <c r="E294" s="121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I294" s="116"/>
      <c r="AL294" s="116"/>
      <c r="AO294" s="116"/>
      <c r="AR294" s="116"/>
    </row>
    <row r="295" spans="3:44" s="115" customFormat="1" x14ac:dyDescent="0.25">
      <c r="C295" s="116"/>
      <c r="D295" s="121"/>
      <c r="E295" s="121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I295" s="116"/>
      <c r="AL295" s="116"/>
      <c r="AO295" s="116"/>
      <c r="AR295" s="116"/>
    </row>
    <row r="296" spans="3:44" s="115" customFormat="1" x14ac:dyDescent="0.25">
      <c r="C296" s="116"/>
      <c r="D296" s="121"/>
      <c r="E296" s="121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I296" s="116"/>
      <c r="AL296" s="116"/>
      <c r="AO296" s="116"/>
      <c r="AR296" s="116"/>
    </row>
    <row r="297" spans="3:44" s="115" customFormat="1" x14ac:dyDescent="0.25">
      <c r="C297" s="116"/>
      <c r="D297" s="121"/>
      <c r="E297" s="121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I297" s="116"/>
      <c r="AL297" s="116"/>
      <c r="AO297" s="116"/>
      <c r="AR297" s="116"/>
    </row>
    <row r="298" spans="3:44" s="115" customFormat="1" x14ac:dyDescent="0.25">
      <c r="C298" s="116"/>
      <c r="D298" s="121"/>
      <c r="E298" s="121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I298" s="116"/>
      <c r="AL298" s="116"/>
      <c r="AO298" s="116"/>
      <c r="AR298" s="116"/>
    </row>
    <row r="299" spans="3:44" s="115" customFormat="1" x14ac:dyDescent="0.25">
      <c r="C299" s="116"/>
      <c r="D299" s="121"/>
      <c r="E299" s="121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I299" s="116"/>
      <c r="AL299" s="116"/>
      <c r="AO299" s="116"/>
      <c r="AR299" s="116"/>
    </row>
    <row r="300" spans="3:44" s="115" customFormat="1" x14ac:dyDescent="0.25">
      <c r="C300" s="116"/>
      <c r="D300" s="121"/>
      <c r="E300" s="121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I300" s="116"/>
      <c r="AL300" s="116"/>
      <c r="AO300" s="116"/>
      <c r="AR300" s="116"/>
    </row>
  </sheetData>
  <mergeCells count="34"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Normal="100" workbookViewId="0">
      <pane xSplit="3" ySplit="4" topLeftCell="D128" activePane="bottomRight" state="frozen"/>
      <selection activeCell="C1" sqref="C1"/>
      <selection pane="topRight" activeCell="D1" sqref="D1"/>
      <selection pane="bottomLeft" activeCell="C5" sqref="C5"/>
      <selection pane="bottomRight" activeCell="H142" sqref="H14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101" customWidth="1"/>
    <col min="4" max="4" width="14.7109375" style="100" customWidth="1"/>
    <col min="5" max="5" width="14.7109375" style="101" customWidth="1"/>
    <col min="6" max="6" width="12.7109375" style="101" hidden="1" customWidth="1" outlineLevel="1"/>
    <col min="7" max="7" width="14.7109375" style="102" customWidth="1" collapsed="1"/>
    <col min="8" max="8" width="14.7109375" style="103" customWidth="1"/>
    <col min="9" max="9" width="12.7109375" style="104" hidden="1" customWidth="1" outlineLevel="1"/>
    <col min="10" max="10" width="14.7109375" style="102" customWidth="1" collapsed="1"/>
    <col min="11" max="11" width="14.7109375" style="103" customWidth="1"/>
    <col min="12" max="12" width="12.7109375" style="104" hidden="1" customWidth="1" outlineLevel="1"/>
    <col min="13" max="13" width="14.7109375" style="102" customWidth="1" collapsed="1"/>
    <col min="14" max="14" width="14.7109375" style="103" customWidth="1"/>
    <col min="15" max="15" width="12.7109375" style="104" hidden="1" customWidth="1" outlineLevel="1"/>
    <col min="16" max="16" width="14" style="102" customWidth="1" collapsed="1"/>
    <col min="17" max="17" width="14.7109375" style="103" customWidth="1"/>
    <col min="18" max="18" width="12.7109375" style="104" hidden="1" customWidth="1" outlineLevel="1"/>
    <col min="19" max="19" width="9.140625" collapsed="1"/>
  </cols>
  <sheetData>
    <row r="1" spans="1:22" ht="26.25" customHeight="1" x14ac:dyDescent="0.25">
      <c r="B1" s="34"/>
      <c r="C1" s="135" t="s">
        <v>192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76"/>
    </row>
    <row r="2" spans="1:22" ht="35.25" customHeight="1" x14ac:dyDescent="0.25">
      <c r="A2" s="136"/>
      <c r="B2" s="138"/>
      <c r="C2" s="130" t="s">
        <v>25</v>
      </c>
      <c r="D2" s="132" t="s">
        <v>189</v>
      </c>
      <c r="E2" s="132"/>
      <c r="F2" s="130" t="s">
        <v>133</v>
      </c>
      <c r="G2" s="131" t="s">
        <v>184</v>
      </c>
      <c r="H2" s="131"/>
      <c r="I2" s="130" t="s">
        <v>133</v>
      </c>
      <c r="J2" s="131" t="s">
        <v>172</v>
      </c>
      <c r="K2" s="131"/>
      <c r="L2" s="130" t="s">
        <v>133</v>
      </c>
      <c r="M2" s="131" t="s">
        <v>20</v>
      </c>
      <c r="N2" s="131"/>
      <c r="O2" s="130" t="s">
        <v>133</v>
      </c>
      <c r="P2" s="131" t="s">
        <v>21</v>
      </c>
      <c r="Q2" s="131"/>
      <c r="R2" s="130" t="s">
        <v>133</v>
      </c>
      <c r="S2" s="1"/>
      <c r="T2" s="1"/>
      <c r="U2" s="1"/>
      <c r="V2" s="1"/>
    </row>
    <row r="3" spans="1:22" ht="22.5" customHeight="1" x14ac:dyDescent="0.25">
      <c r="A3" s="137"/>
      <c r="B3" s="137"/>
      <c r="C3" s="130"/>
      <c r="D3" s="77" t="s">
        <v>188</v>
      </c>
      <c r="E3" s="78" t="s">
        <v>191</v>
      </c>
      <c r="F3" s="130"/>
      <c r="G3" s="77" t="s">
        <v>188</v>
      </c>
      <c r="H3" s="78" t="s">
        <v>191</v>
      </c>
      <c r="I3" s="130"/>
      <c r="J3" s="77" t="s">
        <v>188</v>
      </c>
      <c r="K3" s="78" t="s">
        <v>191</v>
      </c>
      <c r="L3" s="130"/>
      <c r="M3" s="77" t="s">
        <v>188</v>
      </c>
      <c r="N3" s="78" t="s">
        <v>191</v>
      </c>
      <c r="O3" s="130"/>
      <c r="P3" s="77" t="s">
        <v>188</v>
      </c>
      <c r="Q3" s="78" t="s">
        <v>191</v>
      </c>
      <c r="R3" s="130"/>
      <c r="S3" s="1"/>
      <c r="T3" s="1"/>
      <c r="U3" s="1"/>
      <c r="V3" s="1"/>
    </row>
    <row r="4" spans="1:22" s="66" customFormat="1" ht="12.75" x14ac:dyDescent="0.2">
      <c r="A4" s="64" t="s">
        <v>31</v>
      </c>
      <c r="B4" s="64" t="s">
        <v>32</v>
      </c>
      <c r="C4" s="79" t="s">
        <v>33</v>
      </c>
      <c r="D4" s="80">
        <v>1</v>
      </c>
      <c r="E4" s="79">
        <v>2</v>
      </c>
      <c r="F4" s="79">
        <v>3</v>
      </c>
      <c r="G4" s="80">
        <v>4</v>
      </c>
      <c r="H4" s="79">
        <v>5</v>
      </c>
      <c r="I4" s="79">
        <v>6</v>
      </c>
      <c r="J4" s="80">
        <f>I4+1</f>
        <v>7</v>
      </c>
      <c r="K4" s="79">
        <v>5</v>
      </c>
      <c r="L4" s="80">
        <f t="shared" ref="L4:R4" si="0">K4+1</f>
        <v>6</v>
      </c>
      <c r="M4" s="80">
        <f t="shared" si="0"/>
        <v>7</v>
      </c>
      <c r="N4" s="79">
        <v>5</v>
      </c>
      <c r="O4" s="80">
        <f t="shared" si="0"/>
        <v>6</v>
      </c>
      <c r="P4" s="80">
        <f t="shared" si="0"/>
        <v>7</v>
      </c>
      <c r="Q4" s="79">
        <v>5</v>
      </c>
      <c r="R4" s="80">
        <f t="shared" si="0"/>
        <v>6</v>
      </c>
      <c r="S4" s="65"/>
      <c r="T4" s="65"/>
      <c r="U4" s="65"/>
      <c r="V4" s="65"/>
    </row>
    <row r="5" spans="1:22" ht="31.5" customHeight="1" x14ac:dyDescent="0.25">
      <c r="A5" s="9">
        <v>1</v>
      </c>
      <c r="B5" s="13"/>
      <c r="C5" s="81" t="s">
        <v>132</v>
      </c>
      <c r="D5" s="69">
        <f>SUM(D6:D9)</f>
        <v>640.13863000000003</v>
      </c>
      <c r="E5" s="82">
        <f>SUM(E6:E9)</f>
        <v>558.60535000000004</v>
      </c>
      <c r="F5" s="83">
        <f t="shared" ref="F5:F36" si="1">IF(D5=0," ",IF(E5/D5*100&gt;200,"св.200",E5/D5))</f>
        <v>0.87263183913771925</v>
      </c>
      <c r="G5" s="69">
        <f>SUM(G6:G9)</f>
        <v>5.6726900000000011</v>
      </c>
      <c r="H5" s="82">
        <f>SUM(H6:H9)</f>
        <v>120.0022</v>
      </c>
      <c r="I5" s="83" t="str">
        <f t="shared" ref="I5:I47" si="2">IF(G5=0," ",IF(H5/G5*100&gt;200,"св.200",H5/G5))</f>
        <v>св.200</v>
      </c>
      <c r="J5" s="69">
        <f>SUM(J6:J9)</f>
        <v>28.956240000000001</v>
      </c>
      <c r="K5" s="82">
        <f>SUM(K6:K9)</f>
        <v>20.645000000000003</v>
      </c>
      <c r="L5" s="83">
        <f t="shared" ref="L5:L35" si="3">IF(J5=0," ",IF(K5/J5*100&gt;200,"св.200",K5/J5))</f>
        <v>0.71297240249424654</v>
      </c>
      <c r="M5" s="69">
        <f>SUM(M6:M9)</f>
        <v>296.09947</v>
      </c>
      <c r="N5" s="82">
        <f>SUM(N6:N9)</f>
        <v>135.05444000000003</v>
      </c>
      <c r="O5" s="83">
        <f t="shared" ref="O5:O36" si="4">IF(M5=0," ",IF(N5/M5*100&gt;200,"св.200",N5/M5))</f>
        <v>0.456111724887586</v>
      </c>
      <c r="P5" s="69">
        <f>SUM(P6:P9)</f>
        <v>309.41023000000001</v>
      </c>
      <c r="Q5" s="82">
        <f>SUM(Q6:Q9)</f>
        <v>282.90370999999999</v>
      </c>
      <c r="R5" s="83">
        <f t="shared" ref="R5:R36" si="5">IF(P5=0," ",IF(Q5/P5*100&gt;200,"св.200",Q5/P5))</f>
        <v>0.91433211500473011</v>
      </c>
      <c r="S5" s="1"/>
      <c r="T5" s="1"/>
      <c r="U5" s="1"/>
      <c r="V5" s="1"/>
    </row>
    <row r="6" spans="1:22" s="7" customFormat="1" ht="15" customHeight="1" outlineLevel="1" x14ac:dyDescent="0.25">
      <c r="A6" s="8"/>
      <c r="B6" s="8">
        <v>1</v>
      </c>
      <c r="C6" s="84" t="s">
        <v>179</v>
      </c>
      <c r="D6" s="85">
        <f t="shared" ref="D6:D16" si="6">G6+J6+M6+P6</f>
        <v>377.30349000000001</v>
      </c>
      <c r="E6" s="86">
        <f t="shared" ref="E6:E9" si="7">(H6+K6+N6+Q6)</f>
        <v>317.27283999999997</v>
      </c>
      <c r="F6" s="87">
        <f t="shared" si="1"/>
        <v>0.84089558779326412</v>
      </c>
      <c r="G6" s="88">
        <v>5.1880500000000005</v>
      </c>
      <c r="H6" s="86">
        <v>119.58345</v>
      </c>
      <c r="I6" s="87" t="str">
        <f t="shared" si="2"/>
        <v>св.200</v>
      </c>
      <c r="J6" s="88">
        <v>27.876240000000003</v>
      </c>
      <c r="K6" s="86">
        <v>19.565000000000001</v>
      </c>
      <c r="L6" s="87">
        <f t="shared" si="3"/>
        <v>0.70185218666505955</v>
      </c>
      <c r="M6" s="88">
        <v>234.12285</v>
      </c>
      <c r="N6" s="86">
        <v>75.864140000000006</v>
      </c>
      <c r="O6" s="87">
        <f>IF(M6=0," ",IF(N6/M6*100&gt;200,"св.200",N6/M6))</f>
        <v>0.32403560780163065</v>
      </c>
      <c r="P6" s="88">
        <v>110.11635000000001</v>
      </c>
      <c r="Q6" s="86">
        <v>102.26025</v>
      </c>
      <c r="R6" s="87">
        <f t="shared" si="5"/>
        <v>0.92865637119283362</v>
      </c>
      <c r="S6" s="1"/>
      <c r="T6" s="1"/>
      <c r="U6" s="1"/>
      <c r="V6" s="1"/>
    </row>
    <row r="7" spans="1:22" s="7" customFormat="1" ht="15" customHeight="1" outlineLevel="1" x14ac:dyDescent="0.25">
      <c r="A7" s="8"/>
      <c r="B7" s="8">
        <v>2</v>
      </c>
      <c r="C7" s="84" t="s">
        <v>131</v>
      </c>
      <c r="D7" s="85">
        <f t="shared" si="6"/>
        <v>35.463030000000003</v>
      </c>
      <c r="E7" s="86">
        <f t="shared" si="7"/>
        <v>32.122430000000001</v>
      </c>
      <c r="F7" s="87">
        <f t="shared" si="1"/>
        <v>0.90580049138497187</v>
      </c>
      <c r="G7" s="88"/>
      <c r="H7" s="86">
        <v>0</v>
      </c>
      <c r="I7" s="87" t="str">
        <f t="shared" si="2"/>
        <v xml:space="preserve"> </v>
      </c>
      <c r="J7" s="88">
        <v>1.08</v>
      </c>
      <c r="K7" s="86">
        <v>1.08</v>
      </c>
      <c r="L7" s="87">
        <f t="shared" si="3"/>
        <v>1</v>
      </c>
      <c r="M7" s="88">
        <v>11.670540000000001</v>
      </c>
      <c r="N7" s="86">
        <v>10.44829</v>
      </c>
      <c r="O7" s="87">
        <f>IF(M7=0," ",IF(N7/M7*100&gt;200,"св.200",N7/M7))</f>
        <v>0.89527048448486524</v>
      </c>
      <c r="P7" s="88">
        <v>22.712490000000003</v>
      </c>
      <c r="Q7" s="86">
        <v>20.594139999999999</v>
      </c>
      <c r="R7" s="87">
        <f t="shared" si="5"/>
        <v>0.90673193471961888</v>
      </c>
      <c r="S7" s="1"/>
      <c r="T7" s="1"/>
      <c r="U7" s="1"/>
      <c r="V7" s="1"/>
    </row>
    <row r="8" spans="1:22" s="7" customFormat="1" ht="15" customHeight="1" outlineLevel="1" x14ac:dyDescent="0.25">
      <c r="A8" s="8"/>
      <c r="B8" s="8">
        <v>3</v>
      </c>
      <c r="C8" s="84" t="s">
        <v>130</v>
      </c>
      <c r="D8" s="85">
        <f t="shared" si="6"/>
        <v>147.53785999999999</v>
      </c>
      <c r="E8" s="86">
        <f t="shared" si="7"/>
        <v>132.38101</v>
      </c>
      <c r="F8" s="87">
        <f t="shared" si="1"/>
        <v>0.89726806393965597</v>
      </c>
      <c r="G8" s="88">
        <v>0.27823999999999999</v>
      </c>
      <c r="H8" s="86">
        <v>0.21234999999999998</v>
      </c>
      <c r="I8" s="87">
        <f t="shared" si="2"/>
        <v>0.76319005175388155</v>
      </c>
      <c r="J8" s="88"/>
      <c r="K8" s="86"/>
      <c r="L8" s="87" t="str">
        <f t="shared" si="3"/>
        <v xml:space="preserve"> </v>
      </c>
      <c r="M8" s="88">
        <v>44.633510000000001</v>
      </c>
      <c r="N8" s="86">
        <v>43.68844</v>
      </c>
      <c r="O8" s="87">
        <f>IF(M8=0," ",IF(N8/M8*100&gt;200,"св.200",N8/M8))</f>
        <v>0.97882599867229803</v>
      </c>
      <c r="P8" s="88">
        <v>102.62611</v>
      </c>
      <c r="Q8" s="86">
        <v>88.480220000000003</v>
      </c>
      <c r="R8" s="87">
        <f t="shared" si="5"/>
        <v>0.862160906225521</v>
      </c>
      <c r="S8" s="1"/>
      <c r="T8" s="1"/>
      <c r="U8" s="1"/>
      <c r="V8" s="1"/>
    </row>
    <row r="9" spans="1:22" s="7" customFormat="1" ht="15" customHeight="1" outlineLevel="1" x14ac:dyDescent="0.25">
      <c r="A9" s="8"/>
      <c r="B9" s="8">
        <v>4</v>
      </c>
      <c r="C9" s="84" t="s">
        <v>129</v>
      </c>
      <c r="D9" s="85">
        <f t="shared" si="6"/>
        <v>79.834249999999997</v>
      </c>
      <c r="E9" s="86">
        <f t="shared" si="7"/>
        <v>76.829070000000002</v>
      </c>
      <c r="F9" s="87">
        <f t="shared" si="1"/>
        <v>0.96235725894587854</v>
      </c>
      <c r="G9" s="88">
        <v>0.2064</v>
      </c>
      <c r="H9" s="86">
        <v>0.2064</v>
      </c>
      <c r="I9" s="87">
        <f t="shared" si="2"/>
        <v>1</v>
      </c>
      <c r="J9" s="88"/>
      <c r="K9" s="86"/>
      <c r="L9" s="87" t="str">
        <f t="shared" si="3"/>
        <v xml:space="preserve"> </v>
      </c>
      <c r="M9" s="88">
        <v>5.6725699999999994</v>
      </c>
      <c r="N9" s="86">
        <v>5.0535699999999997</v>
      </c>
      <c r="O9" s="87">
        <f>IF(M9=0," ",IF(N9/M9*100&gt;200,"св.200",N9/M9))</f>
        <v>0.89087838492958216</v>
      </c>
      <c r="P9" s="88">
        <v>73.955280000000002</v>
      </c>
      <c r="Q9" s="86">
        <v>71.569100000000006</v>
      </c>
      <c r="R9" s="87">
        <f t="shared" si="5"/>
        <v>0.96773482569466307</v>
      </c>
      <c r="S9" s="1"/>
      <c r="T9" s="1"/>
      <c r="U9" s="1"/>
      <c r="V9" s="1"/>
    </row>
    <row r="10" spans="1:22" ht="30" customHeight="1" x14ac:dyDescent="0.25">
      <c r="A10" s="9">
        <v>2</v>
      </c>
      <c r="B10" s="13"/>
      <c r="C10" s="81" t="s">
        <v>128</v>
      </c>
      <c r="D10" s="69">
        <f>SUM(D11:D16)</f>
        <v>3530.3609200000001</v>
      </c>
      <c r="E10" s="82">
        <f>SUM(E11:E16)</f>
        <v>3337.8516499999996</v>
      </c>
      <c r="F10" s="83">
        <f t="shared" si="1"/>
        <v>0.94547037134095613</v>
      </c>
      <c r="G10" s="69">
        <f>SUM(G11:G16)</f>
        <v>1090.6801499999999</v>
      </c>
      <c r="H10" s="82">
        <f>SUM(H11:H16)</f>
        <v>1340.2848799999997</v>
      </c>
      <c r="I10" s="83">
        <f t="shared" si="2"/>
        <v>1.2288523633624393</v>
      </c>
      <c r="J10" s="69">
        <f>SUM(J11:J16)</f>
        <v>0</v>
      </c>
      <c r="K10" s="82">
        <f>SUM(K11:K16)</f>
        <v>0</v>
      </c>
      <c r="L10" s="83" t="str">
        <f t="shared" si="3"/>
        <v xml:space="preserve"> </v>
      </c>
      <c r="M10" s="69">
        <f>SUM(M11:M16)</f>
        <v>681.44890999999996</v>
      </c>
      <c r="N10" s="82">
        <f>SUM(N11:N16)</f>
        <v>540.32182</v>
      </c>
      <c r="O10" s="83">
        <f t="shared" si="4"/>
        <v>0.79290143702775906</v>
      </c>
      <c r="P10" s="69">
        <f>SUM(P11:P16)</f>
        <v>1758.2318600000001</v>
      </c>
      <c r="Q10" s="82">
        <f>SUM(Q11:Q16)</f>
        <v>1457.24495</v>
      </c>
      <c r="R10" s="83">
        <f t="shared" si="5"/>
        <v>0.82881273121737198</v>
      </c>
      <c r="S10" s="1"/>
      <c r="T10" s="1"/>
      <c r="U10" s="1"/>
      <c r="V10" s="1"/>
    </row>
    <row r="11" spans="1:22" s="7" customFormat="1" ht="15.75" customHeight="1" outlineLevel="1" x14ac:dyDescent="0.25">
      <c r="A11" s="8"/>
      <c r="B11" s="8">
        <v>1</v>
      </c>
      <c r="C11" s="84" t="s">
        <v>127</v>
      </c>
      <c r="D11" s="85">
        <f t="shared" si="6"/>
        <v>291.25040000000001</v>
      </c>
      <c r="E11" s="86">
        <f t="shared" ref="E11:E16" si="8">(H11+K11+N11+Q11)</f>
        <v>266.17225999999999</v>
      </c>
      <c r="F11" s="87">
        <f t="shared" si="1"/>
        <v>0.91389491653917032</v>
      </c>
      <c r="G11" s="88">
        <v>4.2327599999999999</v>
      </c>
      <c r="H11" s="86">
        <v>5.21997</v>
      </c>
      <c r="I11" s="87">
        <f t="shared" si="2"/>
        <v>1.2332307997618575</v>
      </c>
      <c r="J11" s="88"/>
      <c r="K11" s="86"/>
      <c r="L11" s="87" t="str">
        <f t="shared" si="3"/>
        <v xml:space="preserve"> </v>
      </c>
      <c r="M11" s="88">
        <v>153.56667000000002</v>
      </c>
      <c r="N11" s="86">
        <v>137.35529</v>
      </c>
      <c r="O11" s="87">
        <f t="shared" si="4"/>
        <v>0.89443425451629566</v>
      </c>
      <c r="P11" s="88">
        <v>133.45097000000001</v>
      </c>
      <c r="Q11" s="86">
        <v>123.59699999999999</v>
      </c>
      <c r="R11" s="87">
        <f t="shared" si="5"/>
        <v>0.92616037185791888</v>
      </c>
      <c r="S11" s="1"/>
      <c r="T11" s="1"/>
      <c r="U11" s="1"/>
      <c r="V11" s="1"/>
    </row>
    <row r="12" spans="1:22" s="7" customFormat="1" ht="15" customHeight="1" outlineLevel="1" x14ac:dyDescent="0.25">
      <c r="A12" s="8"/>
      <c r="B12" s="8">
        <v>2</v>
      </c>
      <c r="C12" s="84" t="s">
        <v>126</v>
      </c>
      <c r="D12" s="85">
        <f t="shared" si="6"/>
        <v>966.79067000000009</v>
      </c>
      <c r="E12" s="86">
        <f t="shared" si="8"/>
        <v>1185.53235</v>
      </c>
      <c r="F12" s="87">
        <f t="shared" si="1"/>
        <v>1.22625547265573</v>
      </c>
      <c r="G12" s="88">
        <v>643.12554</v>
      </c>
      <c r="H12" s="86">
        <v>932.25869999999998</v>
      </c>
      <c r="I12" s="87">
        <f>IF(G12=0," ",IF(H12/G12*100&gt;200,"св.200",H12/G12))</f>
        <v>1.4495749927766823</v>
      </c>
      <c r="J12" s="88"/>
      <c r="K12" s="86"/>
      <c r="L12" s="87" t="str">
        <f t="shared" si="3"/>
        <v xml:space="preserve"> </v>
      </c>
      <c r="M12" s="88">
        <v>203.57751000000002</v>
      </c>
      <c r="N12" s="86">
        <v>146.59275</v>
      </c>
      <c r="O12" s="87">
        <f t="shared" si="4"/>
        <v>0.72008322530322721</v>
      </c>
      <c r="P12" s="88">
        <v>120.08762</v>
      </c>
      <c r="Q12" s="86">
        <v>106.68089999999999</v>
      </c>
      <c r="R12" s="87">
        <f t="shared" si="5"/>
        <v>0.88835884997970638</v>
      </c>
      <c r="S12" s="1"/>
      <c r="T12" s="1"/>
      <c r="U12" s="1"/>
      <c r="V12" s="1"/>
    </row>
    <row r="13" spans="1:22" s="7" customFormat="1" ht="15" customHeight="1" outlineLevel="1" x14ac:dyDescent="0.25">
      <c r="A13" s="8"/>
      <c r="B13" s="8">
        <v>3</v>
      </c>
      <c r="C13" s="84" t="s">
        <v>125</v>
      </c>
      <c r="D13" s="85">
        <f t="shared" si="6"/>
        <v>1438.5527099999999</v>
      </c>
      <c r="E13" s="86">
        <f t="shared" si="8"/>
        <v>1250.75028</v>
      </c>
      <c r="F13" s="87">
        <f t="shared" si="1"/>
        <v>0.86945043536152389</v>
      </c>
      <c r="G13" s="88">
        <v>441.65560999999997</v>
      </c>
      <c r="H13" s="86">
        <v>384.31390999999996</v>
      </c>
      <c r="I13" s="87">
        <f t="shared" si="2"/>
        <v>0.87016648560175647</v>
      </c>
      <c r="J13" s="88"/>
      <c r="K13" s="86"/>
      <c r="L13" s="87" t="str">
        <f t="shared" si="3"/>
        <v xml:space="preserve"> </v>
      </c>
      <c r="M13" s="88">
        <v>227.09017</v>
      </c>
      <c r="N13" s="86">
        <v>195.26237</v>
      </c>
      <c r="O13" s="87">
        <f t="shared" si="4"/>
        <v>0.85984510029650341</v>
      </c>
      <c r="P13" s="88">
        <v>769.80693000000008</v>
      </c>
      <c r="Q13" s="86">
        <v>671.17399999999998</v>
      </c>
      <c r="R13" s="87">
        <f t="shared" si="5"/>
        <v>0.87187315915693286</v>
      </c>
      <c r="S13" s="1"/>
      <c r="T13" s="1"/>
      <c r="U13" s="1"/>
      <c r="V13" s="1"/>
    </row>
    <row r="14" spans="1:22" s="7" customFormat="1" ht="15" customHeight="1" outlineLevel="1" x14ac:dyDescent="0.25">
      <c r="A14" s="8"/>
      <c r="B14" s="8">
        <v>4</v>
      </c>
      <c r="C14" s="84" t="s">
        <v>88</v>
      </c>
      <c r="D14" s="85">
        <f t="shared" si="6"/>
        <v>266.27773000000002</v>
      </c>
      <c r="E14" s="86">
        <f t="shared" si="8"/>
        <v>217.19567999999998</v>
      </c>
      <c r="F14" s="87">
        <f t="shared" si="1"/>
        <v>0.81567346995184298</v>
      </c>
      <c r="G14" s="88">
        <v>0.87944</v>
      </c>
      <c r="H14" s="86">
        <v>15.733799999999999</v>
      </c>
      <c r="I14" s="87" t="str">
        <f t="shared" si="2"/>
        <v>св.200</v>
      </c>
      <c r="J14" s="88"/>
      <c r="K14" s="86"/>
      <c r="L14" s="87" t="str">
        <f t="shared" si="3"/>
        <v xml:space="preserve"> </v>
      </c>
      <c r="M14" s="88">
        <v>39.753689999999999</v>
      </c>
      <c r="N14" s="86">
        <v>14.835330000000001</v>
      </c>
      <c r="O14" s="87">
        <f t="shared" si="4"/>
        <v>0.37318120657478593</v>
      </c>
      <c r="P14" s="88">
        <v>225.6446</v>
      </c>
      <c r="Q14" s="86">
        <v>186.62654999999998</v>
      </c>
      <c r="R14" s="87">
        <f t="shared" si="5"/>
        <v>0.8270818357718287</v>
      </c>
      <c r="S14" s="1"/>
      <c r="T14" s="1"/>
      <c r="U14" s="1"/>
      <c r="V14" s="1"/>
    </row>
    <row r="15" spans="1:22" s="7" customFormat="1" ht="15" customHeight="1" outlineLevel="1" x14ac:dyDescent="0.25">
      <c r="A15" s="8"/>
      <c r="B15" s="8">
        <v>5</v>
      </c>
      <c r="C15" s="84" t="s">
        <v>124</v>
      </c>
      <c r="D15" s="85">
        <f t="shared" si="6"/>
        <v>181.00641000000002</v>
      </c>
      <c r="E15" s="86">
        <f t="shared" si="8"/>
        <v>110.77864</v>
      </c>
      <c r="F15" s="87">
        <f t="shared" si="1"/>
        <v>0.61201501096010902</v>
      </c>
      <c r="G15" s="88">
        <v>0.27600000000000002</v>
      </c>
      <c r="H15" s="86">
        <v>0.70965</v>
      </c>
      <c r="I15" s="87" t="str">
        <f t="shared" si="2"/>
        <v>св.200</v>
      </c>
      <c r="J15" s="88"/>
      <c r="K15" s="86"/>
      <c r="L15" s="87" t="str">
        <f t="shared" si="3"/>
        <v xml:space="preserve"> </v>
      </c>
      <c r="M15" s="88">
        <v>12.40396</v>
      </c>
      <c r="N15" s="86">
        <v>11.36139</v>
      </c>
      <c r="O15" s="87">
        <f t="shared" si="4"/>
        <v>0.91594861640959824</v>
      </c>
      <c r="P15" s="88">
        <v>168.32645000000002</v>
      </c>
      <c r="Q15" s="86">
        <v>98.707599999999999</v>
      </c>
      <c r="R15" s="87">
        <f t="shared" si="5"/>
        <v>0.58640576094844266</v>
      </c>
      <c r="S15" s="1"/>
      <c r="T15" s="1"/>
      <c r="U15" s="1"/>
      <c r="V15" s="1"/>
    </row>
    <row r="16" spans="1:22" s="7" customFormat="1" ht="15" customHeight="1" outlineLevel="1" x14ac:dyDescent="0.25">
      <c r="A16" s="8"/>
      <c r="B16" s="8">
        <v>6</v>
      </c>
      <c r="C16" s="84" t="s">
        <v>123</v>
      </c>
      <c r="D16" s="85">
        <f t="shared" si="6"/>
        <v>386.48299999999995</v>
      </c>
      <c r="E16" s="86">
        <f t="shared" si="8"/>
        <v>307.42244000000005</v>
      </c>
      <c r="F16" s="87">
        <f t="shared" si="1"/>
        <v>0.79543586651935561</v>
      </c>
      <c r="G16" s="88">
        <v>0.51080000000000003</v>
      </c>
      <c r="H16" s="86">
        <v>2.0488499999999998</v>
      </c>
      <c r="I16" s="87" t="str">
        <f t="shared" si="2"/>
        <v>св.200</v>
      </c>
      <c r="J16" s="88"/>
      <c r="K16" s="86"/>
      <c r="L16" s="87" t="str">
        <f>IF(J16=0," ",IF(K16/J16*100&gt;200,"св.200",K16/J16))</f>
        <v xml:space="preserve"> </v>
      </c>
      <c r="M16" s="88">
        <v>45.056910000000002</v>
      </c>
      <c r="N16" s="86">
        <v>34.91469</v>
      </c>
      <c r="O16" s="87">
        <f t="shared" si="4"/>
        <v>0.77490200726148328</v>
      </c>
      <c r="P16" s="88">
        <v>340.91528999999997</v>
      </c>
      <c r="Q16" s="86">
        <v>270.45890000000003</v>
      </c>
      <c r="R16" s="87">
        <f t="shared" si="5"/>
        <v>0.79333168072338456</v>
      </c>
      <c r="S16" s="1"/>
      <c r="T16" s="1"/>
      <c r="U16" s="1"/>
      <c r="V16" s="1"/>
    </row>
    <row r="17" spans="1:22" ht="31.5" customHeight="1" x14ac:dyDescent="0.25">
      <c r="A17" s="9">
        <v>3</v>
      </c>
      <c r="B17" s="13"/>
      <c r="C17" s="81" t="s">
        <v>122</v>
      </c>
      <c r="D17" s="69">
        <f>SUM(D18:D22)</f>
        <v>3165.80438</v>
      </c>
      <c r="E17" s="82">
        <f>SUM(E18:E22)</f>
        <v>2577.7946900000002</v>
      </c>
      <c r="F17" s="83">
        <f t="shared" si="1"/>
        <v>0.81426215286239512</v>
      </c>
      <c r="G17" s="69">
        <f>SUM(G18:G22)</f>
        <v>351.37605999999994</v>
      </c>
      <c r="H17" s="82">
        <f>SUM(H18:H22)</f>
        <v>184.06</v>
      </c>
      <c r="I17" s="83">
        <f t="shared" si="2"/>
        <v>0.52382623904428782</v>
      </c>
      <c r="J17" s="69">
        <f>SUM(J18:J22)</f>
        <v>38.290500000000002</v>
      </c>
      <c r="K17" s="82">
        <f>SUM(K18:K22)</f>
        <v>93.732300000000009</v>
      </c>
      <c r="L17" s="83" t="str">
        <f t="shared" si="3"/>
        <v>св.200</v>
      </c>
      <c r="M17" s="69">
        <f>SUM(M18:M22)</f>
        <v>834.85257000000001</v>
      </c>
      <c r="N17" s="82">
        <f>SUM(N18:N22)</f>
        <v>716.98480000000006</v>
      </c>
      <c r="O17" s="83">
        <f t="shared" si="4"/>
        <v>0.85881606617082107</v>
      </c>
      <c r="P17" s="69">
        <f>SUM(P18:P22)</f>
        <v>1941.2852499999999</v>
      </c>
      <c r="Q17" s="82">
        <f>SUM(Q18:Q22)</f>
        <v>1583.0175899999999</v>
      </c>
      <c r="R17" s="83">
        <f t="shared" si="5"/>
        <v>0.81544821401182543</v>
      </c>
      <c r="S17" s="1"/>
      <c r="T17" s="1"/>
      <c r="U17" s="1"/>
      <c r="V17" s="1"/>
    </row>
    <row r="18" spans="1:22" s="14" customFormat="1" ht="15" customHeight="1" outlineLevel="1" x14ac:dyDescent="0.25">
      <c r="A18" s="8"/>
      <c r="B18" s="12"/>
      <c r="C18" s="84" t="s">
        <v>121</v>
      </c>
      <c r="D18" s="88">
        <f t="shared" ref="D18:E22" si="9">(G18+J18+M18+P18)</f>
        <v>1034.48308</v>
      </c>
      <c r="E18" s="86">
        <f t="shared" si="9"/>
        <v>821.81761000000006</v>
      </c>
      <c r="F18" s="87">
        <f t="shared" si="1"/>
        <v>0.79442344286578381</v>
      </c>
      <c r="G18" s="88">
        <v>68.531329999999997</v>
      </c>
      <c r="H18" s="86">
        <v>108.74485</v>
      </c>
      <c r="I18" s="87">
        <f t="shared" si="2"/>
        <v>1.586790304522034</v>
      </c>
      <c r="J18" s="88">
        <v>37.651499999999999</v>
      </c>
      <c r="K18" s="86">
        <v>37.651499999999999</v>
      </c>
      <c r="L18" s="87">
        <f t="shared" si="3"/>
        <v>1</v>
      </c>
      <c r="M18" s="88">
        <v>365.37164000000001</v>
      </c>
      <c r="N18" s="86">
        <v>323.49981000000002</v>
      </c>
      <c r="O18" s="87">
        <f t="shared" si="4"/>
        <v>0.88539934298129985</v>
      </c>
      <c r="P18" s="88">
        <v>562.92860999999994</v>
      </c>
      <c r="Q18" s="86">
        <v>351.92144999999999</v>
      </c>
      <c r="R18" s="87">
        <f t="shared" si="5"/>
        <v>0.62516177673044548</v>
      </c>
      <c r="S18" s="15"/>
      <c r="T18" s="15"/>
      <c r="U18" s="15"/>
      <c r="V18" s="15"/>
    </row>
    <row r="19" spans="1:22" s="14" customFormat="1" ht="15" customHeight="1" outlineLevel="1" x14ac:dyDescent="0.25">
      <c r="A19" s="8"/>
      <c r="B19" s="12"/>
      <c r="C19" s="84" t="s">
        <v>120</v>
      </c>
      <c r="D19" s="88">
        <f t="shared" si="9"/>
        <v>868.17592000000002</v>
      </c>
      <c r="E19" s="86">
        <f t="shared" si="9"/>
        <v>593.61970000000008</v>
      </c>
      <c r="F19" s="87">
        <f t="shared" si="1"/>
        <v>0.68375508502931071</v>
      </c>
      <c r="G19" s="88">
        <v>275.24714</v>
      </c>
      <c r="H19" s="86">
        <v>65.602029999999999</v>
      </c>
      <c r="I19" s="87">
        <f t="shared" si="2"/>
        <v>0.23833864359135576</v>
      </c>
      <c r="J19" s="88"/>
      <c r="K19" s="86">
        <v>0</v>
      </c>
      <c r="L19" s="87" t="str">
        <f t="shared" si="3"/>
        <v xml:space="preserve"> </v>
      </c>
      <c r="M19" s="88">
        <v>324.70139</v>
      </c>
      <c r="N19" s="86">
        <v>292.45077000000003</v>
      </c>
      <c r="O19" s="87">
        <f t="shared" si="4"/>
        <v>0.90067606424475122</v>
      </c>
      <c r="P19" s="88">
        <v>268.22739000000001</v>
      </c>
      <c r="Q19" s="86">
        <v>235.5669</v>
      </c>
      <c r="R19" s="87">
        <f t="shared" si="5"/>
        <v>0.87823581327768196</v>
      </c>
      <c r="S19" s="15"/>
      <c r="T19" s="15"/>
      <c r="U19" s="15"/>
      <c r="V19" s="15"/>
    </row>
    <row r="20" spans="1:22" s="14" customFormat="1" ht="15" customHeight="1" outlineLevel="1" x14ac:dyDescent="0.25">
      <c r="A20" s="8"/>
      <c r="B20" s="12"/>
      <c r="C20" s="84" t="s">
        <v>119</v>
      </c>
      <c r="D20" s="88">
        <f t="shared" si="9"/>
        <v>504.23367999999999</v>
      </c>
      <c r="E20" s="86">
        <f t="shared" si="9"/>
        <v>437.90437000000003</v>
      </c>
      <c r="F20" s="87">
        <f t="shared" si="1"/>
        <v>0.86845521703349926</v>
      </c>
      <c r="G20" s="88">
        <v>2.1712500000000001</v>
      </c>
      <c r="H20" s="86">
        <v>1.8504</v>
      </c>
      <c r="I20" s="87">
        <f t="shared" si="2"/>
        <v>0.85222797927461136</v>
      </c>
      <c r="J20" s="88"/>
      <c r="K20" s="86">
        <v>0</v>
      </c>
      <c r="L20" s="87" t="str">
        <f t="shared" si="3"/>
        <v xml:space="preserve"> </v>
      </c>
      <c r="M20" s="88">
        <v>68.523250000000004</v>
      </c>
      <c r="N20" s="86">
        <v>29.699780000000001</v>
      </c>
      <c r="O20" s="87">
        <f t="shared" si="4"/>
        <v>0.43342631880420146</v>
      </c>
      <c r="P20" s="88">
        <v>433.53917999999999</v>
      </c>
      <c r="Q20" s="86">
        <v>406.35419000000002</v>
      </c>
      <c r="R20" s="87">
        <f t="shared" si="5"/>
        <v>0.93729519440434428</v>
      </c>
      <c r="S20" s="15"/>
      <c r="T20" s="15"/>
      <c r="U20" s="15"/>
      <c r="V20" s="15"/>
    </row>
    <row r="21" spans="1:22" s="14" customFormat="1" ht="15" customHeight="1" outlineLevel="1" x14ac:dyDescent="0.25">
      <c r="A21" s="8"/>
      <c r="B21" s="12"/>
      <c r="C21" s="84" t="s">
        <v>180</v>
      </c>
      <c r="D21" s="88">
        <f t="shared" si="9"/>
        <v>445.29376999999999</v>
      </c>
      <c r="E21" s="86">
        <f t="shared" si="9"/>
        <v>437.36777000000001</v>
      </c>
      <c r="F21" s="87">
        <f t="shared" si="1"/>
        <v>0.98220051450528945</v>
      </c>
      <c r="G21" s="88">
        <v>1.86175</v>
      </c>
      <c r="H21" s="86">
        <v>3.5348800000000002</v>
      </c>
      <c r="I21" s="87">
        <f t="shared" si="2"/>
        <v>1.8986867194843562</v>
      </c>
      <c r="J21" s="88">
        <v>0.63900000000000001</v>
      </c>
      <c r="K21" s="86">
        <v>56.080800000000004</v>
      </c>
      <c r="L21" s="87" t="str">
        <f t="shared" si="3"/>
        <v>св.200</v>
      </c>
      <c r="M21" s="88">
        <v>7.5674599999999996</v>
      </c>
      <c r="N21" s="86">
        <v>6.7867100000000002</v>
      </c>
      <c r="O21" s="87">
        <f t="shared" si="4"/>
        <v>0.89682799776939692</v>
      </c>
      <c r="P21" s="88">
        <v>435.22555999999997</v>
      </c>
      <c r="Q21" s="86">
        <v>370.96537999999998</v>
      </c>
      <c r="R21" s="87">
        <f t="shared" si="5"/>
        <v>0.85235200800247124</v>
      </c>
      <c r="S21" s="15"/>
      <c r="T21" s="15"/>
      <c r="U21" s="15"/>
      <c r="V21" s="15"/>
    </row>
    <row r="22" spans="1:22" s="14" customFormat="1" ht="15" customHeight="1" outlineLevel="1" x14ac:dyDescent="0.25">
      <c r="A22" s="8"/>
      <c r="B22" s="12"/>
      <c r="C22" s="84" t="s">
        <v>118</v>
      </c>
      <c r="D22" s="88">
        <f t="shared" si="9"/>
        <v>313.61793</v>
      </c>
      <c r="E22" s="86">
        <f t="shared" si="9"/>
        <v>287.08524</v>
      </c>
      <c r="F22" s="87">
        <f t="shared" si="1"/>
        <v>0.91539804500335809</v>
      </c>
      <c r="G22" s="88">
        <v>3.5645899999999999</v>
      </c>
      <c r="H22" s="86">
        <v>4.3278400000000001</v>
      </c>
      <c r="I22" s="87">
        <f t="shared" si="2"/>
        <v>1.2141199969701986</v>
      </c>
      <c r="J22" s="88"/>
      <c r="K22" s="86"/>
      <c r="L22" s="87" t="str">
        <f t="shared" si="3"/>
        <v xml:space="preserve"> </v>
      </c>
      <c r="M22" s="88">
        <v>68.688829999999996</v>
      </c>
      <c r="N22" s="86">
        <v>64.547730000000001</v>
      </c>
      <c r="O22" s="87">
        <f t="shared" si="4"/>
        <v>0.93971217736566492</v>
      </c>
      <c r="P22" s="88">
        <v>241.36451</v>
      </c>
      <c r="Q22" s="86">
        <v>218.20967000000002</v>
      </c>
      <c r="R22" s="87">
        <f t="shared" si="5"/>
        <v>0.90406692350917717</v>
      </c>
      <c r="S22" s="15"/>
      <c r="T22" s="15"/>
      <c r="U22" s="15"/>
      <c r="V22" s="15"/>
    </row>
    <row r="23" spans="1:22" ht="30.75" customHeight="1" x14ac:dyDescent="0.25">
      <c r="A23" s="9">
        <v>4</v>
      </c>
      <c r="B23" s="13"/>
      <c r="C23" s="81" t="s">
        <v>150</v>
      </c>
      <c r="D23" s="69">
        <f>SUM(D24:D28)</f>
        <v>3114.5714300000004</v>
      </c>
      <c r="E23" s="82">
        <f>SUM(E24:E28)</f>
        <v>2525.1841499999996</v>
      </c>
      <c r="F23" s="83">
        <f t="shared" si="1"/>
        <v>0.81076456480563019</v>
      </c>
      <c r="G23" s="69">
        <f>SUM(G24:G28)</f>
        <v>44.988010000000003</v>
      </c>
      <c r="H23" s="82">
        <f>SUM(H24:H28)</f>
        <v>100.81981999999999</v>
      </c>
      <c r="I23" s="83" t="str">
        <f t="shared" si="2"/>
        <v>св.200</v>
      </c>
      <c r="J23" s="69">
        <f>SUM(J24:J28)</f>
        <v>0</v>
      </c>
      <c r="K23" s="82">
        <f>SUM(K24:K28)</f>
        <v>0</v>
      </c>
      <c r="L23" s="83" t="str">
        <f t="shared" si="3"/>
        <v xml:space="preserve"> </v>
      </c>
      <c r="M23" s="69">
        <f>SUM(M24:M28)</f>
        <v>1441.68182</v>
      </c>
      <c r="N23" s="82">
        <f>SUM(N24:N28)</f>
        <v>1246.58296</v>
      </c>
      <c r="O23" s="83">
        <f t="shared" si="4"/>
        <v>0.86467273340521134</v>
      </c>
      <c r="P23" s="69">
        <f>SUM(P24:P28)</f>
        <v>1627.9016000000001</v>
      </c>
      <c r="Q23" s="82">
        <f>SUM(Q24:Q28)</f>
        <v>1177.7813699999999</v>
      </c>
      <c r="R23" s="83">
        <f t="shared" si="5"/>
        <v>0.72349665974896749</v>
      </c>
      <c r="S23" s="1"/>
      <c r="T23" s="1"/>
      <c r="U23" s="1"/>
      <c r="V23" s="1"/>
    </row>
    <row r="24" spans="1:22" s="7" customFormat="1" ht="15" customHeight="1" outlineLevel="1" x14ac:dyDescent="0.25">
      <c r="A24" s="8"/>
      <c r="B24" s="12"/>
      <c r="C24" s="84" t="s">
        <v>134</v>
      </c>
      <c r="D24" s="88">
        <f t="shared" ref="D24:E28" si="10">(G24+J24+M24+P24)</f>
        <v>1647.1343600000002</v>
      </c>
      <c r="E24" s="86">
        <f t="shared" si="10"/>
        <v>1460.7302799999998</v>
      </c>
      <c r="F24" s="87">
        <f t="shared" si="1"/>
        <v>0.88683128436468261</v>
      </c>
      <c r="G24" s="88">
        <v>43.249160000000003</v>
      </c>
      <c r="H24" s="86">
        <v>85.563220000000001</v>
      </c>
      <c r="I24" s="87">
        <f t="shared" si="2"/>
        <v>1.9783787708246818</v>
      </c>
      <c r="J24" s="88"/>
      <c r="K24" s="86"/>
      <c r="L24" s="87" t="str">
        <f t="shared" si="3"/>
        <v xml:space="preserve"> </v>
      </c>
      <c r="M24" s="88">
        <v>1213.4551200000001</v>
      </c>
      <c r="N24" s="86">
        <v>1070.2309499999999</v>
      </c>
      <c r="O24" s="87">
        <f t="shared" si="4"/>
        <v>0.88196994875261625</v>
      </c>
      <c r="P24" s="88">
        <v>390.43008000000003</v>
      </c>
      <c r="Q24" s="86">
        <v>304.93610999999999</v>
      </c>
      <c r="R24" s="87">
        <f t="shared" si="5"/>
        <v>0.78102616990985929</v>
      </c>
      <c r="S24" s="1"/>
      <c r="T24" s="1"/>
      <c r="U24" s="1"/>
      <c r="V24" s="1"/>
    </row>
    <row r="25" spans="1:22" s="7" customFormat="1" ht="15" customHeight="1" outlineLevel="1" x14ac:dyDescent="0.25">
      <c r="A25" s="8"/>
      <c r="B25" s="12"/>
      <c r="C25" s="84" t="s">
        <v>117</v>
      </c>
      <c r="D25" s="88">
        <f t="shared" si="10"/>
        <v>596.41840999999999</v>
      </c>
      <c r="E25" s="86">
        <f t="shared" si="10"/>
        <v>373.50370000000004</v>
      </c>
      <c r="F25" s="87">
        <f t="shared" si="1"/>
        <v>0.62624441790789132</v>
      </c>
      <c r="G25" s="88">
        <v>0.16344999999999998</v>
      </c>
      <c r="H25" s="86">
        <v>9.1934500000000003</v>
      </c>
      <c r="I25" s="87" t="str">
        <f t="shared" si="2"/>
        <v>св.200</v>
      </c>
      <c r="J25" s="88"/>
      <c r="K25" s="86"/>
      <c r="L25" s="87" t="str">
        <f>IF(K25=0," ",IF(K25/J25*100&gt;200,"св.200",K25/J25))</f>
        <v xml:space="preserve"> </v>
      </c>
      <c r="M25" s="88">
        <v>73.740359999999995</v>
      </c>
      <c r="N25" s="86">
        <v>47.461359999999999</v>
      </c>
      <c r="O25" s="87">
        <f t="shared" si="4"/>
        <v>0.64362799422188888</v>
      </c>
      <c r="P25" s="88">
        <v>522.51459999999997</v>
      </c>
      <c r="Q25" s="86">
        <v>316.84889000000004</v>
      </c>
      <c r="R25" s="87">
        <f t="shared" si="5"/>
        <v>0.60639241468085303</v>
      </c>
      <c r="S25" s="1"/>
      <c r="T25" s="1"/>
      <c r="U25" s="1"/>
      <c r="V25" s="1"/>
    </row>
    <row r="26" spans="1:22" s="7" customFormat="1" ht="15" customHeight="1" outlineLevel="1" x14ac:dyDescent="0.25">
      <c r="A26" s="8"/>
      <c r="B26" s="12"/>
      <c r="C26" s="84" t="s">
        <v>116</v>
      </c>
      <c r="D26" s="88">
        <f t="shared" si="10"/>
        <v>148.84782999999999</v>
      </c>
      <c r="E26" s="86">
        <f t="shared" si="10"/>
        <v>115.28785999999998</v>
      </c>
      <c r="F26" s="87">
        <f t="shared" si="1"/>
        <v>0.77453504024882314</v>
      </c>
      <c r="G26" s="88">
        <v>0.45014999999999999</v>
      </c>
      <c r="H26" s="86">
        <v>0.45014999999999999</v>
      </c>
      <c r="I26" s="87">
        <f t="shared" si="2"/>
        <v>1</v>
      </c>
      <c r="J26" s="88"/>
      <c r="K26" s="86"/>
      <c r="L26" s="87" t="str">
        <f t="shared" si="3"/>
        <v xml:space="preserve"> </v>
      </c>
      <c r="M26" s="88">
        <v>3.9760599999999999</v>
      </c>
      <c r="N26" s="86">
        <v>3.3650600000000002</v>
      </c>
      <c r="O26" s="87">
        <f t="shared" si="4"/>
        <v>0.84633028676629629</v>
      </c>
      <c r="P26" s="88">
        <v>144.42161999999999</v>
      </c>
      <c r="Q26" s="86">
        <v>111.47264999999999</v>
      </c>
      <c r="R26" s="87">
        <f t="shared" si="5"/>
        <v>0.77185569584387703</v>
      </c>
      <c r="S26" s="1"/>
      <c r="T26" s="1"/>
      <c r="U26" s="1"/>
      <c r="V26" s="1"/>
    </row>
    <row r="27" spans="1:22" s="7" customFormat="1" ht="15" customHeight="1" outlineLevel="1" x14ac:dyDescent="0.25">
      <c r="A27" s="8"/>
      <c r="B27" s="12"/>
      <c r="C27" s="84" t="s">
        <v>115</v>
      </c>
      <c r="D27" s="88">
        <f t="shared" si="10"/>
        <v>401.05830000000003</v>
      </c>
      <c r="E27" s="86">
        <f t="shared" si="10"/>
        <v>306.06617</v>
      </c>
      <c r="F27" s="87">
        <f t="shared" si="1"/>
        <v>0.76314633059582604</v>
      </c>
      <c r="G27" s="88">
        <v>4.1049999999999996E-2</v>
      </c>
      <c r="H27" s="86">
        <v>4.9458000000000002</v>
      </c>
      <c r="I27" s="87" t="str">
        <f t="shared" si="2"/>
        <v>св.200</v>
      </c>
      <c r="J27" s="88"/>
      <c r="K27" s="86"/>
      <c r="L27" s="87" t="str">
        <f t="shared" si="3"/>
        <v xml:space="preserve"> </v>
      </c>
      <c r="M27" s="88">
        <v>90.489449999999991</v>
      </c>
      <c r="N27" s="86">
        <v>69.447070000000011</v>
      </c>
      <c r="O27" s="87">
        <f t="shared" si="4"/>
        <v>0.76746040560529449</v>
      </c>
      <c r="P27" s="88">
        <v>310.52780000000001</v>
      </c>
      <c r="Q27" s="86">
        <v>231.67329999999998</v>
      </c>
      <c r="R27" s="87">
        <f t="shared" si="5"/>
        <v>0.74606299339382809</v>
      </c>
      <c r="S27" s="1"/>
      <c r="T27" s="1"/>
      <c r="U27" s="1"/>
      <c r="V27" s="1"/>
    </row>
    <row r="28" spans="1:22" s="7" customFormat="1" ht="15" customHeight="1" outlineLevel="1" x14ac:dyDescent="0.25">
      <c r="A28" s="8"/>
      <c r="B28" s="12"/>
      <c r="C28" s="84" t="s">
        <v>114</v>
      </c>
      <c r="D28" s="88">
        <f t="shared" si="10"/>
        <v>321.11252999999999</v>
      </c>
      <c r="E28" s="86">
        <f t="shared" si="10"/>
        <v>269.59613999999999</v>
      </c>
      <c r="F28" s="87">
        <f t="shared" si="1"/>
        <v>0.83956904453401426</v>
      </c>
      <c r="G28" s="88">
        <v>1.0842000000000001</v>
      </c>
      <c r="H28" s="86">
        <v>0.66720000000000002</v>
      </c>
      <c r="I28" s="87">
        <f t="shared" si="2"/>
        <v>0.61538461538461542</v>
      </c>
      <c r="J28" s="88"/>
      <c r="K28" s="86"/>
      <c r="L28" s="87" t="str">
        <f t="shared" si="3"/>
        <v xml:space="preserve"> </v>
      </c>
      <c r="M28" s="88">
        <v>60.020830000000004</v>
      </c>
      <c r="N28" s="86">
        <v>56.078519999999997</v>
      </c>
      <c r="O28" s="87">
        <f t="shared" si="4"/>
        <v>0.93431763606068086</v>
      </c>
      <c r="P28" s="88">
        <v>260.00749999999999</v>
      </c>
      <c r="Q28" s="86">
        <v>212.85042000000001</v>
      </c>
      <c r="R28" s="87">
        <f t="shared" si="5"/>
        <v>0.8186318471582551</v>
      </c>
      <c r="S28" s="1"/>
      <c r="T28" s="1"/>
      <c r="U28" s="1"/>
      <c r="V28" s="1"/>
    </row>
    <row r="29" spans="1:22" ht="29.25" customHeight="1" x14ac:dyDescent="0.25">
      <c r="A29" s="9">
        <v>5</v>
      </c>
      <c r="B29" s="13"/>
      <c r="C29" s="81" t="s">
        <v>113</v>
      </c>
      <c r="D29" s="69">
        <f>SUM(D30:D40)</f>
        <v>24769.971500000003</v>
      </c>
      <c r="E29" s="82">
        <f>SUM(E30:E40)</f>
        <v>20925.62645</v>
      </c>
      <c r="F29" s="82">
        <f t="shared" ref="F29:I29" si="11">SUM(F30:F40)</f>
        <v>9.6880700299624447</v>
      </c>
      <c r="G29" s="69">
        <f t="shared" ref="G29" si="12">SUM(G30:G40)</f>
        <v>323.49614000000003</v>
      </c>
      <c r="H29" s="82">
        <f t="shared" si="11"/>
        <v>363.26754999999997</v>
      </c>
      <c r="I29" s="82">
        <f t="shared" si="11"/>
        <v>10.718027327554029</v>
      </c>
      <c r="J29" s="69">
        <f t="shared" ref="J29:K29" si="13">SUM(J30:J40)</f>
        <v>7.1626300000000001</v>
      </c>
      <c r="K29" s="82">
        <f t="shared" si="13"/>
        <v>5.2182000000000004</v>
      </c>
      <c r="L29" s="83">
        <f t="shared" si="3"/>
        <v>0.72853127971150267</v>
      </c>
      <c r="M29" s="69">
        <f t="shared" ref="M29:N29" si="14">SUM(M30:M40)</f>
        <v>3937.7383599999998</v>
      </c>
      <c r="N29" s="82">
        <f t="shared" si="14"/>
        <v>3138.9200500000002</v>
      </c>
      <c r="O29" s="83">
        <f t="shared" si="4"/>
        <v>0.79713778901247268</v>
      </c>
      <c r="P29" s="69">
        <f t="shared" ref="P29:Q29" si="15">SUM(P30:P40)</f>
        <v>20501.574369999998</v>
      </c>
      <c r="Q29" s="82">
        <f t="shared" si="15"/>
        <v>17418.220649999999</v>
      </c>
      <c r="R29" s="83">
        <f t="shared" si="5"/>
        <v>0.84960405165215613</v>
      </c>
      <c r="S29" s="1"/>
      <c r="T29" s="1"/>
      <c r="U29" s="1"/>
      <c r="V29" s="1"/>
    </row>
    <row r="30" spans="1:22" s="7" customFormat="1" ht="15" customHeight="1" outlineLevel="1" x14ac:dyDescent="0.25">
      <c r="A30" s="8"/>
      <c r="B30" s="12"/>
      <c r="C30" s="84" t="s">
        <v>112</v>
      </c>
      <c r="D30" s="88">
        <f t="shared" ref="D30:E40" si="16">(G30+J30+M30+P30)</f>
        <v>806.1877300000001</v>
      </c>
      <c r="E30" s="86">
        <f t="shared" si="16"/>
        <v>607.95769999999993</v>
      </c>
      <c r="F30" s="87">
        <f t="shared" si="1"/>
        <v>0.75411430536160584</v>
      </c>
      <c r="G30" s="88">
        <v>4.4522299999999992</v>
      </c>
      <c r="H30" s="86">
        <v>6.4289199999999997</v>
      </c>
      <c r="I30" s="87">
        <f t="shared" si="2"/>
        <v>1.4439775123926664</v>
      </c>
      <c r="J30" s="88"/>
      <c r="K30" s="86">
        <v>0</v>
      </c>
      <c r="L30" s="87" t="str">
        <f t="shared" si="3"/>
        <v xml:space="preserve"> </v>
      </c>
      <c r="M30" s="88">
        <v>160.55563000000001</v>
      </c>
      <c r="N30" s="86">
        <v>110.39731</v>
      </c>
      <c r="O30" s="87">
        <f t="shared" si="4"/>
        <v>0.68759538360629269</v>
      </c>
      <c r="P30" s="88">
        <v>641.17987000000005</v>
      </c>
      <c r="Q30" s="86">
        <v>491.13146999999998</v>
      </c>
      <c r="R30" s="87">
        <f t="shared" si="5"/>
        <v>0.76598080036417848</v>
      </c>
      <c r="S30" s="1"/>
      <c r="T30" s="1"/>
      <c r="U30" s="1"/>
      <c r="V30" s="1"/>
    </row>
    <row r="31" spans="1:22" s="7" customFormat="1" ht="15" customHeight="1" outlineLevel="1" x14ac:dyDescent="0.25">
      <c r="A31" s="8"/>
      <c r="B31" s="12"/>
      <c r="C31" s="84" t="s">
        <v>111</v>
      </c>
      <c r="D31" s="88">
        <f t="shared" si="16"/>
        <v>5645.8172999999997</v>
      </c>
      <c r="E31" s="86">
        <f t="shared" si="16"/>
        <v>5303.1699500000004</v>
      </c>
      <c r="F31" s="87">
        <f t="shared" si="1"/>
        <v>0.93930952211294561</v>
      </c>
      <c r="G31" s="88">
        <v>15.770809999999999</v>
      </c>
      <c r="H31" s="86">
        <v>14.233510000000001</v>
      </c>
      <c r="I31" s="87">
        <f t="shared" si="2"/>
        <v>0.90252244494734268</v>
      </c>
      <c r="J31" s="88"/>
      <c r="K31" s="86">
        <v>0</v>
      </c>
      <c r="L31" s="87" t="str">
        <f t="shared" si="3"/>
        <v xml:space="preserve"> </v>
      </c>
      <c r="M31" s="88">
        <v>185.05891</v>
      </c>
      <c r="N31" s="86">
        <v>153.51935999999998</v>
      </c>
      <c r="O31" s="87">
        <f t="shared" si="4"/>
        <v>0.82957021631652306</v>
      </c>
      <c r="P31" s="88">
        <v>5444.98758</v>
      </c>
      <c r="Q31" s="86">
        <v>5135.4170800000002</v>
      </c>
      <c r="R31" s="87">
        <f t="shared" si="5"/>
        <v>0.94314578399828053</v>
      </c>
      <c r="S31" s="1"/>
      <c r="T31" s="1"/>
      <c r="U31" s="1"/>
      <c r="V31" s="1"/>
    </row>
    <row r="32" spans="1:22" s="7" customFormat="1" ht="15" customHeight="1" outlineLevel="1" x14ac:dyDescent="0.25">
      <c r="A32" s="8"/>
      <c r="B32" s="12"/>
      <c r="C32" s="84" t="s">
        <v>110</v>
      </c>
      <c r="D32" s="88">
        <f t="shared" si="16"/>
        <v>931.15431000000001</v>
      </c>
      <c r="E32" s="86">
        <f t="shared" si="16"/>
        <v>771.75235999999995</v>
      </c>
      <c r="F32" s="87">
        <f t="shared" si="1"/>
        <v>0.82881253054609172</v>
      </c>
      <c r="G32" s="88">
        <v>63.200690000000002</v>
      </c>
      <c r="H32" s="86">
        <v>78.163789999999992</v>
      </c>
      <c r="I32" s="87">
        <f t="shared" si="2"/>
        <v>1.2367553265636813</v>
      </c>
      <c r="J32" s="88"/>
      <c r="K32" s="86">
        <v>0</v>
      </c>
      <c r="L32" s="87" t="str">
        <f t="shared" si="3"/>
        <v xml:space="preserve"> </v>
      </c>
      <c r="M32" s="88">
        <v>225.74132999999998</v>
      </c>
      <c r="N32" s="86">
        <v>185.25785000000002</v>
      </c>
      <c r="O32" s="87">
        <f t="shared" si="4"/>
        <v>0.82066429749483638</v>
      </c>
      <c r="P32" s="88">
        <v>642.21229000000005</v>
      </c>
      <c r="Q32" s="86">
        <v>508.33071999999999</v>
      </c>
      <c r="R32" s="87">
        <f t="shared" si="5"/>
        <v>0.79153066348200829</v>
      </c>
      <c r="S32" s="1"/>
      <c r="T32" s="1"/>
      <c r="U32" s="1"/>
      <c r="V32" s="1"/>
    </row>
    <row r="33" spans="1:22" s="7" customFormat="1" ht="15" customHeight="1" outlineLevel="1" x14ac:dyDescent="0.25">
      <c r="A33" s="8"/>
      <c r="B33" s="12"/>
      <c r="C33" s="84" t="s">
        <v>109</v>
      </c>
      <c r="D33" s="88">
        <f t="shared" si="16"/>
        <v>1542.93578</v>
      </c>
      <c r="E33" s="86">
        <f t="shared" si="16"/>
        <v>1611.3778600000001</v>
      </c>
      <c r="F33" s="87">
        <f t="shared" si="1"/>
        <v>1.0443583465282009</v>
      </c>
      <c r="G33" s="88">
        <v>5.4405799999999997</v>
      </c>
      <c r="H33" s="86">
        <v>6.0582600000000006</v>
      </c>
      <c r="I33" s="87">
        <f t="shared" si="2"/>
        <v>1.1135320131309532</v>
      </c>
      <c r="J33" s="88"/>
      <c r="K33" s="86">
        <v>0</v>
      </c>
      <c r="L33" s="87" t="str">
        <f>IF(J33=0," ",IF(K33/J33*100&gt;200,"св.200",K33/J33))</f>
        <v xml:space="preserve"> </v>
      </c>
      <c r="M33" s="88">
        <v>464.08249000000001</v>
      </c>
      <c r="N33" s="86">
        <v>398.67149000000001</v>
      </c>
      <c r="O33" s="87">
        <f t="shared" si="4"/>
        <v>0.85905307481004078</v>
      </c>
      <c r="P33" s="88">
        <v>1073.4127100000001</v>
      </c>
      <c r="Q33" s="86">
        <v>1206.6481100000001</v>
      </c>
      <c r="R33" s="87">
        <f t="shared" si="5"/>
        <v>1.1241231809151953</v>
      </c>
      <c r="S33" s="1"/>
      <c r="T33" s="1"/>
      <c r="U33" s="1"/>
      <c r="V33" s="1"/>
    </row>
    <row r="34" spans="1:22" s="7" customFormat="1" ht="15" customHeight="1" outlineLevel="1" x14ac:dyDescent="0.25">
      <c r="A34" s="8"/>
      <c r="B34" s="12"/>
      <c r="C34" s="84" t="s">
        <v>108</v>
      </c>
      <c r="D34" s="88">
        <f t="shared" si="16"/>
        <v>6589.7752500000006</v>
      </c>
      <c r="E34" s="86">
        <f t="shared" si="16"/>
        <v>4441.8124900000003</v>
      </c>
      <c r="F34" s="87">
        <f t="shared" si="1"/>
        <v>0.67404612774919748</v>
      </c>
      <c r="G34" s="88">
        <v>18.631160000000001</v>
      </c>
      <c r="H34" s="86">
        <v>28.744580000000003</v>
      </c>
      <c r="I34" s="87">
        <f t="shared" si="2"/>
        <v>1.5428228838139977</v>
      </c>
      <c r="J34" s="88">
        <v>2.1783000000000001</v>
      </c>
      <c r="K34" s="86">
        <v>2.1783000000000001</v>
      </c>
      <c r="L34" s="87">
        <f t="shared" si="3"/>
        <v>1</v>
      </c>
      <c r="M34" s="88">
        <v>973.62130000000002</v>
      </c>
      <c r="N34" s="86">
        <v>769.75914</v>
      </c>
      <c r="O34" s="87">
        <f t="shared" si="4"/>
        <v>0.79061452332647197</v>
      </c>
      <c r="P34" s="88">
        <v>5595.3444900000004</v>
      </c>
      <c r="Q34" s="86">
        <v>3641.1304700000001</v>
      </c>
      <c r="R34" s="87">
        <f t="shared" si="5"/>
        <v>0.65074285890840655</v>
      </c>
      <c r="S34" s="1"/>
      <c r="T34" s="1"/>
      <c r="U34" s="1"/>
      <c r="V34" s="1"/>
    </row>
    <row r="35" spans="1:22" s="7" customFormat="1" ht="15" customHeight="1" outlineLevel="1" x14ac:dyDescent="0.25">
      <c r="A35" s="8"/>
      <c r="B35" s="12"/>
      <c r="C35" s="84" t="s">
        <v>107</v>
      </c>
      <c r="D35" s="88">
        <f t="shared" si="16"/>
        <v>1936.41284</v>
      </c>
      <c r="E35" s="86">
        <f t="shared" si="16"/>
        <v>1655.5136</v>
      </c>
      <c r="F35" s="87">
        <f t="shared" si="1"/>
        <v>0.85493835085291003</v>
      </c>
      <c r="G35" s="88">
        <v>5.8990600000000004</v>
      </c>
      <c r="H35" s="86">
        <v>5.8458100000000002</v>
      </c>
      <c r="I35" s="87">
        <f t="shared" si="2"/>
        <v>0.99097313809318766</v>
      </c>
      <c r="J35" s="88">
        <v>3.6688299999999998</v>
      </c>
      <c r="K35" s="86">
        <v>1.7244000000000002</v>
      </c>
      <c r="L35" s="87">
        <f t="shared" si="3"/>
        <v>0.47001360106628004</v>
      </c>
      <c r="M35" s="88">
        <v>177.12529999999998</v>
      </c>
      <c r="N35" s="86">
        <v>135.43940000000001</v>
      </c>
      <c r="O35" s="87">
        <f t="shared" si="4"/>
        <v>0.76465304504777143</v>
      </c>
      <c r="P35" s="88">
        <v>1749.71965</v>
      </c>
      <c r="Q35" s="86">
        <v>1512.5039899999999</v>
      </c>
      <c r="R35" s="87">
        <f t="shared" si="5"/>
        <v>0.86442647540707451</v>
      </c>
      <c r="S35" s="1"/>
      <c r="T35" s="1"/>
      <c r="U35" s="1"/>
      <c r="V35" s="1"/>
    </row>
    <row r="36" spans="1:22" s="7" customFormat="1" ht="15" customHeight="1" outlineLevel="1" x14ac:dyDescent="0.25">
      <c r="A36" s="8"/>
      <c r="B36" s="12"/>
      <c r="C36" s="84" t="s">
        <v>106</v>
      </c>
      <c r="D36" s="88">
        <f t="shared" si="16"/>
        <v>4902.7975100000003</v>
      </c>
      <c r="E36" s="86">
        <f t="shared" si="16"/>
        <v>4276.5661300000002</v>
      </c>
      <c r="F36" s="87">
        <f t="shared" si="1"/>
        <v>0.87227060087170516</v>
      </c>
      <c r="G36" s="88">
        <v>188.65604000000002</v>
      </c>
      <c r="H36" s="86">
        <v>195.13405</v>
      </c>
      <c r="I36" s="87">
        <f t="shared" si="2"/>
        <v>1.0343376761221108</v>
      </c>
      <c r="J36" s="88"/>
      <c r="K36" s="86">
        <v>0</v>
      </c>
      <c r="L36" s="87"/>
      <c r="M36" s="88">
        <v>1149.85493</v>
      </c>
      <c r="N36" s="86">
        <v>856.74642000000006</v>
      </c>
      <c r="O36" s="87">
        <f t="shared" si="4"/>
        <v>0.74509087855108824</v>
      </c>
      <c r="P36" s="88">
        <v>3564.2865400000001</v>
      </c>
      <c r="Q36" s="86">
        <v>3224.6856600000001</v>
      </c>
      <c r="R36" s="87">
        <f t="shared" si="5"/>
        <v>0.90472121806458361</v>
      </c>
      <c r="S36" s="1"/>
      <c r="T36" s="1"/>
      <c r="U36" s="1"/>
      <c r="V36" s="1"/>
    </row>
    <row r="37" spans="1:22" s="7" customFormat="1" ht="15" customHeight="1" outlineLevel="1" x14ac:dyDescent="0.25">
      <c r="A37" s="8"/>
      <c r="B37" s="12"/>
      <c r="C37" s="84" t="s">
        <v>105</v>
      </c>
      <c r="D37" s="88">
        <f t="shared" si="16"/>
        <v>248.13308000000001</v>
      </c>
      <c r="E37" s="86">
        <f t="shared" si="16"/>
        <v>224.16682</v>
      </c>
      <c r="F37" s="87">
        <f t="shared" ref="F37:F62" si="17">IF(D37=0," ",IF(E37/D37*100&gt;200,"св.200",E37/D37))</f>
        <v>0.90341368430198821</v>
      </c>
      <c r="G37" s="88">
        <v>2.7383299999999999</v>
      </c>
      <c r="H37" s="86">
        <v>1.7501800000000001</v>
      </c>
      <c r="I37" s="87">
        <f t="shared" si="2"/>
        <v>0.63914137448737007</v>
      </c>
      <c r="J37" s="88"/>
      <c r="K37" s="86">
        <v>0</v>
      </c>
      <c r="L37" s="87" t="str">
        <f t="shared" ref="L37:L65" si="18">IF(J37=0," ",IF(K37/J37*100&gt;200,"св.200",K37/J37))</f>
        <v xml:space="preserve"> </v>
      </c>
      <c r="M37" s="88">
        <v>40.546810000000001</v>
      </c>
      <c r="N37" s="86">
        <v>30.161020000000001</v>
      </c>
      <c r="O37" s="87">
        <f t="shared" ref="O37:O67" si="19">IF(M37=0," ",IF(N37/M37*100&gt;200,"св.200",N37/M37))</f>
        <v>0.74385679169335395</v>
      </c>
      <c r="P37" s="88">
        <v>204.84793999999999</v>
      </c>
      <c r="Q37" s="86">
        <v>192.25561999999999</v>
      </c>
      <c r="R37" s="87">
        <f t="shared" ref="R37:R62" si="20">IF(P37=0," ",IF(Q37/P37*100&gt;200,"св.200",Q37/P37))</f>
        <v>0.9385284518848469</v>
      </c>
      <c r="S37" s="1"/>
      <c r="T37" s="1"/>
      <c r="U37" s="1"/>
      <c r="V37" s="1"/>
    </row>
    <row r="38" spans="1:22" s="7" customFormat="1" ht="15" customHeight="1" outlineLevel="1" x14ac:dyDescent="0.25">
      <c r="A38" s="8"/>
      <c r="B38" s="12"/>
      <c r="C38" s="84" t="s">
        <v>104</v>
      </c>
      <c r="D38" s="88">
        <f t="shared" si="16"/>
        <v>867.34591999999998</v>
      </c>
      <c r="E38" s="86">
        <f t="shared" si="16"/>
        <v>787.76198000000011</v>
      </c>
      <c r="F38" s="87">
        <f t="shared" si="17"/>
        <v>0.90824429081305891</v>
      </c>
      <c r="G38" s="88">
        <v>4.8813999999999993</v>
      </c>
      <c r="H38" s="86">
        <v>10.292999999999999</v>
      </c>
      <c r="I38" s="87" t="str">
        <f t="shared" si="2"/>
        <v>св.200</v>
      </c>
      <c r="J38" s="88"/>
      <c r="K38" s="86">
        <v>0</v>
      </c>
      <c r="L38" s="87" t="str">
        <f t="shared" si="18"/>
        <v xml:space="preserve"> </v>
      </c>
      <c r="M38" s="88">
        <v>266.55134000000004</v>
      </c>
      <c r="N38" s="86">
        <v>218.67222000000001</v>
      </c>
      <c r="O38" s="87">
        <f t="shared" si="19"/>
        <v>0.82037561694493821</v>
      </c>
      <c r="P38" s="88">
        <v>595.91318000000001</v>
      </c>
      <c r="Q38" s="86">
        <v>558.79676000000006</v>
      </c>
      <c r="R38" s="87">
        <f t="shared" si="20"/>
        <v>0.93771505439768932</v>
      </c>
      <c r="S38" s="1"/>
      <c r="T38" s="1"/>
      <c r="U38" s="1"/>
      <c r="V38" s="1"/>
    </row>
    <row r="39" spans="1:22" s="7" customFormat="1" ht="15" customHeight="1" outlineLevel="1" x14ac:dyDescent="0.25">
      <c r="A39" s="8"/>
      <c r="B39" s="12"/>
      <c r="C39" s="84" t="s">
        <v>103</v>
      </c>
      <c r="D39" s="88">
        <f t="shared" si="16"/>
        <v>499.14945</v>
      </c>
      <c r="E39" s="86">
        <f t="shared" si="16"/>
        <v>467.13969000000009</v>
      </c>
      <c r="F39" s="87">
        <f t="shared" si="17"/>
        <v>0.93587139082292903</v>
      </c>
      <c r="G39" s="88">
        <v>1.48393</v>
      </c>
      <c r="H39" s="86">
        <v>0.78888999999999998</v>
      </c>
      <c r="I39" s="87">
        <f t="shared" si="2"/>
        <v>0.53162211155512729</v>
      </c>
      <c r="J39" s="88"/>
      <c r="K39" s="86">
        <v>0</v>
      </c>
      <c r="L39" s="87" t="str">
        <f t="shared" si="18"/>
        <v xml:space="preserve"> </v>
      </c>
      <c r="M39" s="88">
        <v>112.65863</v>
      </c>
      <c r="N39" s="86">
        <v>111.09571000000001</v>
      </c>
      <c r="O39" s="87">
        <f t="shared" si="19"/>
        <v>0.98612693940979057</v>
      </c>
      <c r="P39" s="88">
        <v>385.00689</v>
      </c>
      <c r="Q39" s="86">
        <v>355.25509000000005</v>
      </c>
      <c r="R39" s="87">
        <f t="shared" si="20"/>
        <v>0.92272398034227399</v>
      </c>
      <c r="S39" s="1"/>
      <c r="T39" s="1"/>
      <c r="U39" s="1"/>
      <c r="V39" s="1"/>
    </row>
    <row r="40" spans="1:22" s="7" customFormat="1" ht="15" customHeight="1" outlineLevel="1" x14ac:dyDescent="0.25">
      <c r="A40" s="8"/>
      <c r="B40" s="12"/>
      <c r="C40" s="84" t="s">
        <v>102</v>
      </c>
      <c r="D40" s="88">
        <f t="shared" si="16"/>
        <v>800.26233000000002</v>
      </c>
      <c r="E40" s="86">
        <f t="shared" si="16"/>
        <v>778.40787</v>
      </c>
      <c r="F40" s="87">
        <f t="shared" si="17"/>
        <v>0.97269088000181136</v>
      </c>
      <c r="G40" s="88">
        <v>12.34191</v>
      </c>
      <c r="H40" s="86">
        <v>15.826559999999999</v>
      </c>
      <c r="I40" s="87">
        <f t="shared" si="2"/>
        <v>1.2823428464475919</v>
      </c>
      <c r="J40" s="88">
        <v>1.3154999999999999</v>
      </c>
      <c r="K40" s="86">
        <v>1.3154999999999999</v>
      </c>
      <c r="L40" s="87">
        <f t="shared" si="18"/>
        <v>1</v>
      </c>
      <c r="M40" s="88">
        <v>181.94168999999999</v>
      </c>
      <c r="N40" s="86">
        <v>169.20013</v>
      </c>
      <c r="O40" s="87">
        <f t="shared" si="19"/>
        <v>0.92996899171377378</v>
      </c>
      <c r="P40" s="88">
        <v>604.66323</v>
      </c>
      <c r="Q40" s="86">
        <v>592.06568000000004</v>
      </c>
      <c r="R40" s="87">
        <f t="shared" si="20"/>
        <v>0.97916600617504068</v>
      </c>
      <c r="S40" s="1"/>
      <c r="T40" s="1"/>
      <c r="U40" s="1"/>
      <c r="V40" s="1"/>
    </row>
    <row r="41" spans="1:22" ht="30.75" customHeight="1" x14ac:dyDescent="0.25">
      <c r="A41" s="9">
        <v>6</v>
      </c>
      <c r="B41" s="13"/>
      <c r="C41" s="81" t="s">
        <v>101</v>
      </c>
      <c r="D41" s="69">
        <f>SUM(D42:D46)</f>
        <v>1646.54773</v>
      </c>
      <c r="E41" s="82">
        <f>SUM(E42:E46)</f>
        <v>1893.85825</v>
      </c>
      <c r="F41" s="83">
        <f t="shared" si="17"/>
        <v>1.1501994236146438</v>
      </c>
      <c r="G41" s="69">
        <f>SUM(G42:G46)</f>
        <v>129.20308</v>
      </c>
      <c r="H41" s="82">
        <f>SUM(H42:H46)</f>
        <v>281.05907999999999</v>
      </c>
      <c r="I41" s="83" t="str">
        <f t="shared" si="2"/>
        <v>св.200</v>
      </c>
      <c r="J41" s="69">
        <f>SUM(J42:J46)</f>
        <v>0.06</v>
      </c>
      <c r="K41" s="82">
        <f>SUM(K42:K46)</f>
        <v>269.34449999999998</v>
      </c>
      <c r="L41" s="83" t="str">
        <f t="shared" si="18"/>
        <v>св.200</v>
      </c>
      <c r="M41" s="69">
        <f>SUM(M42:M46)</f>
        <v>376.05778000000004</v>
      </c>
      <c r="N41" s="82">
        <f>SUM(N42:N46)</f>
        <v>343.66098</v>
      </c>
      <c r="O41" s="83">
        <f t="shared" si="19"/>
        <v>0.91385153632508276</v>
      </c>
      <c r="P41" s="69">
        <f>SUM(P42:P46)</f>
        <v>1141.22687</v>
      </c>
      <c r="Q41" s="82">
        <f>SUM(Q42:Q46)</f>
        <v>999.79368999999997</v>
      </c>
      <c r="R41" s="83">
        <f t="shared" si="20"/>
        <v>0.87606918158174807</v>
      </c>
      <c r="S41" s="1"/>
      <c r="T41" s="1"/>
      <c r="U41" s="1"/>
      <c r="V41" s="1"/>
    </row>
    <row r="42" spans="1:22" s="7" customFormat="1" ht="15" customHeight="1" outlineLevel="1" x14ac:dyDescent="0.25">
      <c r="A42" s="8"/>
      <c r="B42" s="12"/>
      <c r="C42" s="84" t="s">
        <v>100</v>
      </c>
      <c r="D42" s="88">
        <f t="shared" ref="D42:E45" si="21">(G42+J42+M42+P42)</f>
        <v>724.57662000000005</v>
      </c>
      <c r="E42" s="86">
        <f t="shared" si="21"/>
        <v>837.53788000000009</v>
      </c>
      <c r="F42" s="87">
        <f t="shared" si="17"/>
        <v>1.1558996755926241</v>
      </c>
      <c r="G42" s="88">
        <v>123.90433</v>
      </c>
      <c r="H42" s="86">
        <v>277.52623</v>
      </c>
      <c r="I42" s="87" t="str">
        <f t="shared" si="2"/>
        <v>св.200</v>
      </c>
      <c r="J42" s="88">
        <v>0.06</v>
      </c>
      <c r="K42" s="86">
        <v>0.06</v>
      </c>
      <c r="L42" s="87">
        <f>IF(K42=0," ",IF(K42/J42*100&gt;200,"св.200",K42/J42))</f>
        <v>1</v>
      </c>
      <c r="M42" s="88">
        <v>224.84073999999998</v>
      </c>
      <c r="N42" s="86">
        <v>210.72121999999999</v>
      </c>
      <c r="O42" s="87">
        <f t="shared" si="19"/>
        <v>0.93720212804850223</v>
      </c>
      <c r="P42" s="88">
        <v>375.77154999999999</v>
      </c>
      <c r="Q42" s="86">
        <v>349.23043000000001</v>
      </c>
      <c r="R42" s="87">
        <f t="shared" si="20"/>
        <v>0.92936900092622776</v>
      </c>
      <c r="S42" s="1"/>
      <c r="T42" s="1"/>
      <c r="U42" s="1"/>
      <c r="V42" s="1"/>
    </row>
    <row r="43" spans="1:22" s="7" customFormat="1" ht="15" customHeight="1" outlineLevel="1" x14ac:dyDescent="0.25">
      <c r="A43" s="8"/>
      <c r="B43" s="12"/>
      <c r="C43" s="84" t="s">
        <v>99</v>
      </c>
      <c r="D43" s="88">
        <f t="shared" si="21"/>
        <v>276.05939999999998</v>
      </c>
      <c r="E43" s="86">
        <f t="shared" si="21"/>
        <v>489.87720999999999</v>
      </c>
      <c r="F43" s="87">
        <f t="shared" si="17"/>
        <v>1.7745355166315655</v>
      </c>
      <c r="G43" s="88">
        <v>4.4523999999999999</v>
      </c>
      <c r="H43" s="86">
        <v>2.6865000000000001</v>
      </c>
      <c r="I43" s="87">
        <f t="shared" si="2"/>
        <v>0.60338244542269337</v>
      </c>
      <c r="J43" s="88"/>
      <c r="K43" s="86">
        <v>269.28449999999998</v>
      </c>
      <c r="L43" s="87" t="str">
        <f t="shared" si="18"/>
        <v xml:space="preserve"> </v>
      </c>
      <c r="M43" s="88">
        <v>23.316040000000001</v>
      </c>
      <c r="N43" s="86">
        <v>20.229710000000001</v>
      </c>
      <c r="O43" s="87">
        <f t="shared" si="19"/>
        <v>0.86763060965755767</v>
      </c>
      <c r="P43" s="88">
        <v>248.29095999999998</v>
      </c>
      <c r="Q43" s="86">
        <v>197.6765</v>
      </c>
      <c r="R43" s="87">
        <f t="shared" si="20"/>
        <v>0.79614859920796155</v>
      </c>
      <c r="S43" s="1"/>
      <c r="T43" s="1"/>
      <c r="U43" s="1"/>
      <c r="V43" s="1"/>
    </row>
    <row r="44" spans="1:22" s="7" customFormat="1" ht="15" customHeight="1" outlineLevel="1" x14ac:dyDescent="0.25">
      <c r="A44" s="8"/>
      <c r="B44" s="12"/>
      <c r="C44" s="84" t="s">
        <v>98</v>
      </c>
      <c r="D44" s="88">
        <f t="shared" si="21"/>
        <v>176.58644000000004</v>
      </c>
      <c r="E44" s="86">
        <f t="shared" si="21"/>
        <v>168.65263999999999</v>
      </c>
      <c r="F44" s="87">
        <f t="shared" si="17"/>
        <v>0.9550712953950482</v>
      </c>
      <c r="G44" s="88">
        <v>1.3699999999999999E-2</v>
      </c>
      <c r="H44" s="86">
        <v>1.3699999999999999E-2</v>
      </c>
      <c r="I44" s="87">
        <f t="shared" si="2"/>
        <v>1</v>
      </c>
      <c r="J44" s="88"/>
      <c r="K44" s="86"/>
      <c r="L44" s="87" t="str">
        <f t="shared" si="18"/>
        <v xml:space="preserve"> </v>
      </c>
      <c r="M44" s="88">
        <v>24.25882</v>
      </c>
      <c r="N44" s="86">
        <v>23.906569999999999</v>
      </c>
      <c r="O44" s="87">
        <f t="shared" si="19"/>
        <v>0.98547950807170337</v>
      </c>
      <c r="P44" s="88">
        <v>152.31392000000002</v>
      </c>
      <c r="Q44" s="86">
        <v>144.73237</v>
      </c>
      <c r="R44" s="87">
        <f t="shared" si="20"/>
        <v>0.95022418174254841</v>
      </c>
      <c r="S44" s="1"/>
      <c r="T44" s="1"/>
      <c r="U44" s="1"/>
      <c r="V44" s="1"/>
    </row>
    <row r="45" spans="1:22" s="7" customFormat="1" ht="15" customHeight="1" outlineLevel="1" x14ac:dyDescent="0.25">
      <c r="A45" s="8"/>
      <c r="B45" s="12"/>
      <c r="C45" s="84" t="s">
        <v>97</v>
      </c>
      <c r="D45" s="88">
        <f t="shared" si="21"/>
        <v>176.66586000000001</v>
      </c>
      <c r="E45" s="86">
        <f t="shared" si="21"/>
        <v>147.03379000000001</v>
      </c>
      <c r="F45" s="87">
        <f t="shared" si="17"/>
        <v>0.8322705360277306</v>
      </c>
      <c r="G45" s="88">
        <v>0.81635000000000002</v>
      </c>
      <c r="H45" s="86">
        <v>0.81635000000000002</v>
      </c>
      <c r="I45" s="87">
        <f t="shared" si="2"/>
        <v>1</v>
      </c>
      <c r="J45" s="88"/>
      <c r="K45" s="86"/>
      <c r="L45" s="87" t="str">
        <f t="shared" si="18"/>
        <v xml:space="preserve"> </v>
      </c>
      <c r="M45" s="88">
        <v>44.021850000000001</v>
      </c>
      <c r="N45" s="86">
        <v>31.67389</v>
      </c>
      <c r="O45" s="87">
        <f t="shared" si="19"/>
        <v>0.71950383729897771</v>
      </c>
      <c r="P45" s="88">
        <v>131.82766000000001</v>
      </c>
      <c r="Q45" s="86">
        <v>114.54355</v>
      </c>
      <c r="R45" s="87">
        <f t="shared" si="20"/>
        <v>0.86888859287952158</v>
      </c>
      <c r="S45" s="1"/>
      <c r="T45" s="1"/>
      <c r="U45" s="1"/>
      <c r="V45" s="1"/>
    </row>
    <row r="46" spans="1:22" s="7" customFormat="1" ht="15" customHeight="1" outlineLevel="1" x14ac:dyDescent="0.25">
      <c r="A46" s="8"/>
      <c r="B46" s="12"/>
      <c r="C46" s="84" t="s">
        <v>181</v>
      </c>
      <c r="D46" s="88">
        <f>(G46+J46+M46+P46)</f>
        <v>292.65941000000004</v>
      </c>
      <c r="E46" s="86">
        <f>(H46+K46+N46+Q46)</f>
        <v>250.75673</v>
      </c>
      <c r="F46" s="87">
        <f t="shared" si="17"/>
        <v>0.85682100568712272</v>
      </c>
      <c r="G46" s="88">
        <v>1.6300000000000002E-2</v>
      </c>
      <c r="H46" s="86">
        <v>1.6300000000000002E-2</v>
      </c>
      <c r="I46" s="87">
        <f t="shared" si="2"/>
        <v>1</v>
      </c>
      <c r="J46" s="88"/>
      <c r="K46" s="86"/>
      <c r="L46" s="87" t="str">
        <f t="shared" si="18"/>
        <v xml:space="preserve"> </v>
      </c>
      <c r="M46" s="88">
        <v>59.620330000000003</v>
      </c>
      <c r="N46" s="86">
        <v>57.129589999999993</v>
      </c>
      <c r="O46" s="87">
        <f t="shared" si="19"/>
        <v>0.9582233107398096</v>
      </c>
      <c r="P46" s="88">
        <v>233.02278000000001</v>
      </c>
      <c r="Q46" s="86">
        <v>193.61084</v>
      </c>
      <c r="R46" s="87">
        <f t="shared" si="20"/>
        <v>0.83086657879542924</v>
      </c>
      <c r="S46" s="1"/>
      <c r="T46" s="1"/>
      <c r="U46" s="1"/>
      <c r="V46" s="1"/>
    </row>
    <row r="47" spans="1:22" ht="30.75" customHeight="1" x14ac:dyDescent="0.25">
      <c r="A47" s="9">
        <v>7</v>
      </c>
      <c r="B47" s="13"/>
      <c r="C47" s="81" t="s">
        <v>149</v>
      </c>
      <c r="D47" s="69">
        <f>SUM(D48:D54)</f>
        <v>3155.3308699999998</v>
      </c>
      <c r="E47" s="82">
        <f>SUM(E48:E54)</f>
        <v>2130.5273200000001</v>
      </c>
      <c r="F47" s="83">
        <f t="shared" si="17"/>
        <v>0.6752151859117077</v>
      </c>
      <c r="G47" s="69">
        <f>SUM(G48:G54)</f>
        <v>108.62773000000001</v>
      </c>
      <c r="H47" s="82">
        <f>SUM(H48:H54)</f>
        <v>183.80834999999999</v>
      </c>
      <c r="I47" s="83">
        <f t="shared" si="2"/>
        <v>1.6920941825811877</v>
      </c>
      <c r="J47" s="69">
        <f>SUM(J48:J54)</f>
        <v>1.9516100000000001</v>
      </c>
      <c r="K47" s="82">
        <f>SUM(K48:K54)</f>
        <v>1.9984100000000002</v>
      </c>
      <c r="L47" s="83">
        <f t="shared" si="18"/>
        <v>1.0239802009622825</v>
      </c>
      <c r="M47" s="69">
        <f>SUM(M48:M54)</f>
        <v>897.524</v>
      </c>
      <c r="N47" s="82">
        <f>SUM(N48:N54)</f>
        <v>628.34694000000002</v>
      </c>
      <c r="O47" s="83">
        <f t="shared" si="19"/>
        <v>0.70008929009140708</v>
      </c>
      <c r="P47" s="69">
        <f>SUM(P48:P54)</f>
        <v>2147.2275299999997</v>
      </c>
      <c r="Q47" s="82">
        <f>SUM(Q48:Q54)</f>
        <v>1316.3736200000001</v>
      </c>
      <c r="R47" s="83">
        <f t="shared" si="20"/>
        <v>0.61305735028462505</v>
      </c>
      <c r="S47" s="1"/>
      <c r="T47" s="1"/>
      <c r="U47" s="1"/>
      <c r="V47" s="1"/>
    </row>
    <row r="48" spans="1:22" s="7" customFormat="1" ht="15" customHeight="1" outlineLevel="1" x14ac:dyDescent="0.25">
      <c r="A48" s="8"/>
      <c r="B48" s="12"/>
      <c r="C48" s="84" t="s">
        <v>148</v>
      </c>
      <c r="D48" s="88">
        <f t="shared" ref="D48:E54" si="22">(G48+J48+M48+P48)</f>
        <v>1158.3258099999998</v>
      </c>
      <c r="E48" s="86">
        <f t="shared" si="22"/>
        <v>1015.4869100000001</v>
      </c>
      <c r="F48" s="87">
        <f t="shared" si="17"/>
        <v>0.87668504080039467</v>
      </c>
      <c r="G48" s="88">
        <v>93.265710000000013</v>
      </c>
      <c r="H48" s="86">
        <v>163.82214999999999</v>
      </c>
      <c r="I48" s="87">
        <f t="shared" ref="I48:I54" si="23">IF(G48=0," ",IF(H48/G48*100&gt;200,"св.200",H48/G48))</f>
        <v>1.7565099756384204</v>
      </c>
      <c r="J48" s="88"/>
      <c r="K48" s="86">
        <v>0</v>
      </c>
      <c r="L48" s="87" t="str">
        <f t="shared" si="18"/>
        <v xml:space="preserve"> </v>
      </c>
      <c r="M48" s="88">
        <v>485.96924999999999</v>
      </c>
      <c r="N48" s="86">
        <v>421.76249999999999</v>
      </c>
      <c r="O48" s="87">
        <f t="shared" si="19"/>
        <v>0.86787898617042125</v>
      </c>
      <c r="P48" s="88">
        <v>579.09084999999993</v>
      </c>
      <c r="Q48" s="86">
        <v>429.90226000000001</v>
      </c>
      <c r="R48" s="87">
        <f t="shared" si="20"/>
        <v>0.7423744650774573</v>
      </c>
      <c r="S48" s="1"/>
      <c r="T48" s="1"/>
      <c r="U48" s="1"/>
      <c r="V48" s="1"/>
    </row>
    <row r="49" spans="1:22" s="7" customFormat="1" ht="15" customHeight="1" outlineLevel="1" x14ac:dyDescent="0.25">
      <c r="A49" s="8"/>
      <c r="B49" s="12"/>
      <c r="C49" s="84" t="s">
        <v>96</v>
      </c>
      <c r="D49" s="88">
        <f t="shared" si="22"/>
        <v>338.34287</v>
      </c>
      <c r="E49" s="86">
        <f t="shared" si="22"/>
        <v>248.36148</v>
      </c>
      <c r="F49" s="87">
        <f t="shared" si="17"/>
        <v>0.73405264901843503</v>
      </c>
      <c r="G49" s="88">
        <v>0.61873</v>
      </c>
      <c r="H49" s="86">
        <v>0.56140000000000001</v>
      </c>
      <c r="I49" s="87">
        <f>IF(G49=0," ",IF(H49/G49*100&gt;200,"св.200",H49/G49))</f>
        <v>0.90734245955424819</v>
      </c>
      <c r="J49" s="88"/>
      <c r="K49" s="86">
        <v>0</v>
      </c>
      <c r="L49" s="87" t="str">
        <f t="shared" si="18"/>
        <v xml:space="preserve"> </v>
      </c>
      <c r="M49" s="88">
        <v>33.860779999999998</v>
      </c>
      <c r="N49" s="86">
        <v>32.870730000000002</v>
      </c>
      <c r="O49" s="87">
        <f t="shared" si="19"/>
        <v>0.97076115789417738</v>
      </c>
      <c r="P49" s="88">
        <v>303.86336</v>
      </c>
      <c r="Q49" s="86">
        <v>214.92935</v>
      </c>
      <c r="R49" s="87">
        <f t="shared" si="20"/>
        <v>0.7073223635781557</v>
      </c>
      <c r="S49" s="1"/>
      <c r="T49" s="1"/>
      <c r="U49" s="1"/>
      <c r="V49" s="1"/>
    </row>
    <row r="50" spans="1:22" s="7" customFormat="1" ht="15" customHeight="1" outlineLevel="1" x14ac:dyDescent="0.25">
      <c r="A50" s="8"/>
      <c r="B50" s="12"/>
      <c r="C50" s="84" t="s">
        <v>95</v>
      </c>
      <c r="D50" s="88">
        <f t="shared" si="22"/>
        <v>781.38448999999991</v>
      </c>
      <c r="E50" s="86">
        <f t="shared" si="22"/>
        <v>89.411559999999994</v>
      </c>
      <c r="F50" s="87">
        <f t="shared" si="17"/>
        <v>0.1144270984953899</v>
      </c>
      <c r="G50" s="88">
        <v>1.7157500000000001</v>
      </c>
      <c r="H50" s="86">
        <v>2.2355500000000004</v>
      </c>
      <c r="I50" s="87">
        <f t="shared" si="23"/>
        <v>1.3029578901355094</v>
      </c>
      <c r="J50" s="88">
        <v>0.44320999999999999</v>
      </c>
      <c r="K50" s="86">
        <v>0.49001</v>
      </c>
      <c r="L50" s="87">
        <f t="shared" si="18"/>
        <v>1.1055932853500599</v>
      </c>
      <c r="M50" s="88">
        <v>191.37869000000001</v>
      </c>
      <c r="N50" s="86">
        <v>16.01491</v>
      </c>
      <c r="O50" s="87">
        <f t="shared" si="19"/>
        <v>8.3681782961310902E-2</v>
      </c>
      <c r="P50" s="88">
        <v>587.84683999999993</v>
      </c>
      <c r="Q50" s="86">
        <v>70.671089999999992</v>
      </c>
      <c r="R50" s="87">
        <f t="shared" si="20"/>
        <v>0.12022024308236479</v>
      </c>
      <c r="S50" s="1"/>
      <c r="T50" s="1"/>
      <c r="U50" s="1"/>
      <c r="V50" s="1"/>
    </row>
    <row r="51" spans="1:22" s="7" customFormat="1" ht="15" customHeight="1" outlineLevel="1" x14ac:dyDescent="0.25">
      <c r="A51" s="8"/>
      <c r="B51" s="12"/>
      <c r="C51" s="84" t="s">
        <v>94</v>
      </c>
      <c r="D51" s="88">
        <f t="shared" si="22"/>
        <v>98.611840000000001</v>
      </c>
      <c r="E51" s="86">
        <f t="shared" si="22"/>
        <v>89.936179999999993</v>
      </c>
      <c r="F51" s="87">
        <f t="shared" si="17"/>
        <v>0.91202212634912794</v>
      </c>
      <c r="G51" s="88">
        <v>4.0499999999999998E-3</v>
      </c>
      <c r="H51" s="86">
        <v>4.0499999999999998E-3</v>
      </c>
      <c r="I51" s="87">
        <f t="shared" si="23"/>
        <v>1</v>
      </c>
      <c r="J51" s="88"/>
      <c r="K51" s="86">
        <v>0</v>
      </c>
      <c r="L51" s="87"/>
      <c r="M51" s="88">
        <v>23.092839999999999</v>
      </c>
      <c r="N51" s="86">
        <v>22.044840000000001</v>
      </c>
      <c r="O51" s="87">
        <f t="shared" si="19"/>
        <v>0.95461796816675648</v>
      </c>
      <c r="P51" s="88">
        <v>75.514949999999999</v>
      </c>
      <c r="Q51" s="86">
        <v>67.887289999999993</v>
      </c>
      <c r="R51" s="87">
        <f t="shared" si="20"/>
        <v>0.89899139177076848</v>
      </c>
      <c r="S51" s="1"/>
      <c r="T51" s="1"/>
      <c r="U51" s="1"/>
      <c r="V51" s="1"/>
    </row>
    <row r="52" spans="1:22" s="7" customFormat="1" ht="15" customHeight="1" outlineLevel="1" x14ac:dyDescent="0.25">
      <c r="A52" s="8"/>
      <c r="B52" s="12"/>
      <c r="C52" s="84" t="s">
        <v>93</v>
      </c>
      <c r="D52" s="88">
        <f t="shared" si="22"/>
        <v>192.26836</v>
      </c>
      <c r="E52" s="86">
        <f t="shared" si="22"/>
        <v>168.27352999999999</v>
      </c>
      <c r="F52" s="87">
        <f t="shared" si="17"/>
        <v>0.8752013591835911</v>
      </c>
      <c r="G52" s="88">
        <v>12.45989</v>
      </c>
      <c r="H52" s="86">
        <v>16.351040000000001</v>
      </c>
      <c r="I52" s="87">
        <f t="shared" si="23"/>
        <v>1.3122940892736614</v>
      </c>
      <c r="J52" s="88"/>
      <c r="K52" s="86">
        <v>0</v>
      </c>
      <c r="L52" s="87" t="str">
        <f t="shared" si="18"/>
        <v xml:space="preserve"> </v>
      </c>
      <c r="M52" s="88">
        <v>60.108609999999999</v>
      </c>
      <c r="N52" s="86">
        <v>54.357370000000003</v>
      </c>
      <c r="O52" s="87">
        <f t="shared" si="19"/>
        <v>0.90431919819806184</v>
      </c>
      <c r="P52" s="88">
        <v>119.69986</v>
      </c>
      <c r="Q52" s="86">
        <v>97.565119999999993</v>
      </c>
      <c r="R52" s="87">
        <f t="shared" si="20"/>
        <v>0.81508132089711716</v>
      </c>
      <c r="S52" s="1"/>
      <c r="T52" s="1"/>
      <c r="U52" s="1"/>
      <c r="V52" s="1"/>
    </row>
    <row r="53" spans="1:22" s="7" customFormat="1" ht="15" customHeight="1" outlineLevel="1" x14ac:dyDescent="0.25">
      <c r="A53" s="8"/>
      <c r="B53" s="12"/>
      <c r="C53" s="84" t="s">
        <v>92</v>
      </c>
      <c r="D53" s="88">
        <f t="shared" si="22"/>
        <v>492.58819999999997</v>
      </c>
      <c r="E53" s="86">
        <f t="shared" si="22"/>
        <v>436.49635000000001</v>
      </c>
      <c r="F53" s="87">
        <f t="shared" si="17"/>
        <v>0.88612831164043315</v>
      </c>
      <c r="G53" s="88">
        <v>0.4677</v>
      </c>
      <c r="H53" s="86">
        <v>0.73826000000000003</v>
      </c>
      <c r="I53" s="87">
        <f t="shared" si="23"/>
        <v>1.5784904853538593</v>
      </c>
      <c r="J53" s="88"/>
      <c r="K53" s="86">
        <v>0</v>
      </c>
      <c r="L53" s="87" t="str">
        <f t="shared" si="18"/>
        <v xml:space="preserve"> </v>
      </c>
      <c r="M53" s="88">
        <v>92.117999999999995</v>
      </c>
      <c r="N53" s="86">
        <v>71.676919999999996</v>
      </c>
      <c r="O53" s="87">
        <f t="shared" si="19"/>
        <v>0.77809896002952739</v>
      </c>
      <c r="P53" s="88">
        <v>400.0025</v>
      </c>
      <c r="Q53" s="86">
        <v>364.08116999999999</v>
      </c>
      <c r="R53" s="87">
        <f t="shared" si="20"/>
        <v>0.91019723626727334</v>
      </c>
      <c r="S53" s="1"/>
      <c r="T53" s="1"/>
      <c r="U53" s="1"/>
      <c r="V53" s="1"/>
    </row>
    <row r="54" spans="1:22" s="7" customFormat="1" ht="15" customHeight="1" outlineLevel="1" x14ac:dyDescent="0.25">
      <c r="A54" s="8"/>
      <c r="B54" s="12"/>
      <c r="C54" s="84" t="s">
        <v>91</v>
      </c>
      <c r="D54" s="88">
        <f t="shared" si="22"/>
        <v>93.809300000000007</v>
      </c>
      <c r="E54" s="86">
        <f t="shared" si="22"/>
        <v>82.561309999999992</v>
      </c>
      <c r="F54" s="87">
        <f t="shared" si="17"/>
        <v>0.8800972824655976</v>
      </c>
      <c r="G54" s="88">
        <v>9.5899999999999999E-2</v>
      </c>
      <c r="H54" s="86">
        <v>9.5899999999999999E-2</v>
      </c>
      <c r="I54" s="87">
        <f t="shared" si="23"/>
        <v>1</v>
      </c>
      <c r="J54" s="88">
        <v>1.5084000000000002</v>
      </c>
      <c r="K54" s="86">
        <v>1.5084000000000002</v>
      </c>
      <c r="L54" s="87">
        <f t="shared" si="18"/>
        <v>1</v>
      </c>
      <c r="M54" s="88">
        <v>10.99583</v>
      </c>
      <c r="N54" s="86">
        <v>9.6196699999999993</v>
      </c>
      <c r="O54" s="87">
        <f t="shared" si="19"/>
        <v>0.87484710112833675</v>
      </c>
      <c r="P54" s="88">
        <v>81.20917</v>
      </c>
      <c r="Q54" s="86">
        <v>71.337339999999998</v>
      </c>
      <c r="R54" s="87">
        <f t="shared" si="20"/>
        <v>0.87843946687301444</v>
      </c>
      <c r="S54" s="1"/>
      <c r="T54" s="1"/>
      <c r="U54" s="1"/>
      <c r="V54" s="1"/>
    </row>
    <row r="55" spans="1:22" ht="28.5" customHeight="1" x14ac:dyDescent="0.25">
      <c r="A55" s="9">
        <v>8</v>
      </c>
      <c r="B55" s="13"/>
      <c r="C55" s="81" t="s">
        <v>160</v>
      </c>
      <c r="D55" s="69">
        <f>SUM(D56:D61)</f>
        <v>4752.6704200000004</v>
      </c>
      <c r="E55" s="82">
        <f>SUM(E56:E61)</f>
        <v>4375.7449200000001</v>
      </c>
      <c r="F55" s="83">
        <f t="shared" si="17"/>
        <v>0.92069184969910023</v>
      </c>
      <c r="G55" s="69">
        <f>SUM(G56:G61)</f>
        <v>89.717670000000012</v>
      </c>
      <c r="H55" s="82">
        <f>SUM(H56:H61)</f>
        <v>206.24070000000006</v>
      </c>
      <c r="I55" s="83" t="str">
        <f t="shared" ref="I55:I77" si="24">IF(G55=0," ",IF(H55/G55*100&gt;200,"св.200",H55/G55))</f>
        <v>св.200</v>
      </c>
      <c r="J55" s="69">
        <f>SUM(J56:J61)</f>
        <v>5.9039999999999999</v>
      </c>
      <c r="K55" s="82">
        <f>SUM(K56:K61)</f>
        <v>0</v>
      </c>
      <c r="L55" s="83">
        <f t="shared" si="18"/>
        <v>0</v>
      </c>
      <c r="M55" s="69">
        <f>SUM(M56:M61)</f>
        <v>1425.6850999999999</v>
      </c>
      <c r="N55" s="82">
        <f>SUM(N56:N61)</f>
        <v>1179.5743</v>
      </c>
      <c r="O55" s="83">
        <f t="shared" si="19"/>
        <v>0.82737366056501538</v>
      </c>
      <c r="P55" s="69">
        <f>SUM(P56:P61)</f>
        <v>3231.3636500000002</v>
      </c>
      <c r="Q55" s="82">
        <f>SUM(Q56:Q61)</f>
        <v>2989.92992</v>
      </c>
      <c r="R55" s="83">
        <f t="shared" si="20"/>
        <v>0.92528425886080623</v>
      </c>
      <c r="S55" s="1"/>
      <c r="T55" s="1"/>
      <c r="U55" s="1"/>
      <c r="V55" s="1"/>
    </row>
    <row r="56" spans="1:22" s="7" customFormat="1" ht="15" customHeight="1" outlineLevel="1" x14ac:dyDescent="0.25">
      <c r="A56" s="8"/>
      <c r="B56" s="12"/>
      <c r="C56" s="84" t="s">
        <v>166</v>
      </c>
      <c r="D56" s="88">
        <f>(G56+J56+M56+P56)</f>
        <v>907.10712000000012</v>
      </c>
      <c r="E56" s="86">
        <f>(H56+K56+N56+Q56)</f>
        <v>807.53584000000001</v>
      </c>
      <c r="F56" s="87">
        <f t="shared" si="17"/>
        <v>0.89023205991371768</v>
      </c>
      <c r="G56" s="88">
        <v>70.212600000000009</v>
      </c>
      <c r="H56" s="86">
        <v>188.48520000000002</v>
      </c>
      <c r="I56" s="87" t="str">
        <f t="shared" si="24"/>
        <v>св.200</v>
      </c>
      <c r="J56" s="88"/>
      <c r="K56" s="86"/>
      <c r="L56" s="87" t="str">
        <f>IF(K56=0," ",IF(K56/J56*100&gt;200,"св.200",K56/J56))</f>
        <v xml:space="preserve"> </v>
      </c>
      <c r="M56" s="88">
        <v>621.99450999999999</v>
      </c>
      <c r="N56" s="86">
        <v>449.50028000000003</v>
      </c>
      <c r="O56" s="87">
        <f t="shared" si="19"/>
        <v>0.72267563905025467</v>
      </c>
      <c r="P56" s="88">
        <v>214.90001000000001</v>
      </c>
      <c r="Q56" s="86">
        <v>169.55035999999998</v>
      </c>
      <c r="R56" s="87">
        <f t="shared" si="20"/>
        <v>0.78897325318877354</v>
      </c>
      <c r="S56" s="1"/>
      <c r="T56" s="1"/>
      <c r="U56" s="1"/>
      <c r="V56" s="1"/>
    </row>
    <row r="57" spans="1:22" s="7" customFormat="1" ht="15" customHeight="1" outlineLevel="1" x14ac:dyDescent="0.25">
      <c r="A57" s="8"/>
      <c r="B57" s="12"/>
      <c r="C57" s="84" t="s">
        <v>90</v>
      </c>
      <c r="D57" s="88">
        <f t="shared" ref="D57:E61" si="25">(G57+J57+M57+P57)</f>
        <v>299.01416</v>
      </c>
      <c r="E57" s="86">
        <f t="shared" si="25"/>
        <v>279.69191999999998</v>
      </c>
      <c r="F57" s="87">
        <f t="shared" si="17"/>
        <v>0.9353801840019883</v>
      </c>
      <c r="G57" s="88">
        <v>1.0055499999999999</v>
      </c>
      <c r="H57" s="86">
        <v>0.81153999999999993</v>
      </c>
      <c r="I57" s="87">
        <f t="shared" si="24"/>
        <v>0.80706081249067674</v>
      </c>
      <c r="J57" s="88"/>
      <c r="K57" s="86"/>
      <c r="L57" s="87" t="str">
        <f t="shared" si="18"/>
        <v xml:space="preserve"> </v>
      </c>
      <c r="M57" s="88">
        <v>67.211190000000002</v>
      </c>
      <c r="N57" s="86">
        <v>64.175169999999994</v>
      </c>
      <c r="O57" s="87">
        <f t="shared" si="19"/>
        <v>0.95482865278832274</v>
      </c>
      <c r="P57" s="88">
        <v>230.79742000000002</v>
      </c>
      <c r="Q57" s="86">
        <v>214.70520999999999</v>
      </c>
      <c r="R57" s="87">
        <f t="shared" si="20"/>
        <v>0.93027560706701129</v>
      </c>
      <c r="S57" s="1"/>
      <c r="T57" s="1"/>
      <c r="U57" s="1"/>
      <c r="V57" s="1"/>
    </row>
    <row r="58" spans="1:22" s="7" customFormat="1" ht="15" customHeight="1" outlineLevel="1" x14ac:dyDescent="0.25">
      <c r="A58" s="8"/>
      <c r="B58" s="12"/>
      <c r="C58" s="84" t="s">
        <v>89</v>
      </c>
      <c r="D58" s="88">
        <f t="shared" si="25"/>
        <v>547.26494000000002</v>
      </c>
      <c r="E58" s="86">
        <f t="shared" si="25"/>
        <v>518.51909000000001</v>
      </c>
      <c r="F58" s="87">
        <f t="shared" si="17"/>
        <v>0.94747361305476641</v>
      </c>
      <c r="G58" s="88">
        <v>0.83540000000000003</v>
      </c>
      <c r="H58" s="86">
        <v>0.79685000000000006</v>
      </c>
      <c r="I58" s="87">
        <f t="shared" si="24"/>
        <v>0.95385444098635386</v>
      </c>
      <c r="J58" s="88"/>
      <c r="K58" s="86"/>
      <c r="L58" s="87" t="str">
        <f t="shared" si="18"/>
        <v xml:space="preserve"> </v>
      </c>
      <c r="M58" s="88">
        <v>92.244969999999995</v>
      </c>
      <c r="N58" s="86">
        <v>87.623929999999987</v>
      </c>
      <c r="O58" s="87">
        <f t="shared" si="19"/>
        <v>0.94990469399036059</v>
      </c>
      <c r="P58" s="88">
        <v>454.18457000000001</v>
      </c>
      <c r="Q58" s="86">
        <v>430.09830999999997</v>
      </c>
      <c r="R58" s="87">
        <f t="shared" si="20"/>
        <v>0.94696812355382298</v>
      </c>
      <c r="S58" s="1"/>
      <c r="T58" s="1"/>
      <c r="U58" s="1"/>
      <c r="V58" s="1"/>
    </row>
    <row r="59" spans="1:22" s="7" customFormat="1" ht="15" customHeight="1" outlineLevel="1" x14ac:dyDescent="0.25">
      <c r="A59" s="8"/>
      <c r="B59" s="12"/>
      <c r="C59" s="84" t="s">
        <v>88</v>
      </c>
      <c r="D59" s="88">
        <f t="shared" si="25"/>
        <v>210.03555999999998</v>
      </c>
      <c r="E59" s="86">
        <f t="shared" si="25"/>
        <v>199.63327999999998</v>
      </c>
      <c r="F59" s="87">
        <f t="shared" si="17"/>
        <v>0.95047371978345008</v>
      </c>
      <c r="G59" s="88">
        <v>8.4250000000000005E-2</v>
      </c>
      <c r="H59" s="86">
        <v>8.4099999999999994E-2</v>
      </c>
      <c r="I59" s="87">
        <f t="shared" si="24"/>
        <v>0.99821958456973281</v>
      </c>
      <c r="J59" s="88"/>
      <c r="K59" s="86"/>
      <c r="L59" s="87" t="str">
        <f t="shared" si="18"/>
        <v xml:space="preserve"> </v>
      </c>
      <c r="M59" s="88">
        <v>147.27582999999998</v>
      </c>
      <c r="N59" s="86">
        <v>141.90254999999999</v>
      </c>
      <c r="O59" s="87">
        <f t="shared" si="19"/>
        <v>0.96351553408322332</v>
      </c>
      <c r="P59" s="88">
        <v>62.67548</v>
      </c>
      <c r="Q59" s="86">
        <v>57.646629999999995</v>
      </c>
      <c r="R59" s="87">
        <f t="shared" si="20"/>
        <v>0.91976367791678648</v>
      </c>
      <c r="S59" s="1"/>
      <c r="T59" s="1"/>
      <c r="U59" s="1"/>
      <c r="V59" s="1"/>
    </row>
    <row r="60" spans="1:22" s="7" customFormat="1" ht="15" customHeight="1" outlineLevel="1" x14ac:dyDescent="0.25">
      <c r="A60" s="8"/>
      <c r="B60" s="12"/>
      <c r="C60" s="84" t="s">
        <v>87</v>
      </c>
      <c r="D60" s="88">
        <f t="shared" si="25"/>
        <v>2255.4260300000001</v>
      </c>
      <c r="E60" s="86">
        <f t="shared" si="25"/>
        <v>2125.8240500000002</v>
      </c>
      <c r="F60" s="87">
        <f t="shared" si="17"/>
        <v>0.94253769430868906</v>
      </c>
      <c r="G60" s="88">
        <v>10.832040000000001</v>
      </c>
      <c r="H60" s="86">
        <v>8.0166800000000009</v>
      </c>
      <c r="I60" s="87">
        <f t="shared" si="24"/>
        <v>0.74008958607981512</v>
      </c>
      <c r="J60" s="88">
        <v>5.9039999999999999</v>
      </c>
      <c r="K60" s="86"/>
      <c r="L60" s="87">
        <f t="shared" si="18"/>
        <v>0</v>
      </c>
      <c r="M60" s="88">
        <v>212.36702</v>
      </c>
      <c r="N60" s="86">
        <v>189.65769</v>
      </c>
      <c r="O60" s="87">
        <f t="shared" si="19"/>
        <v>0.89306564644547914</v>
      </c>
      <c r="P60" s="88">
        <v>2026.3229699999999</v>
      </c>
      <c r="Q60" s="86">
        <v>1928.14968</v>
      </c>
      <c r="R60" s="87">
        <f t="shared" si="20"/>
        <v>0.95155101558168687</v>
      </c>
      <c r="S60" s="1"/>
      <c r="T60" s="1"/>
      <c r="U60" s="1"/>
      <c r="V60" s="1"/>
    </row>
    <row r="61" spans="1:22" s="7" customFormat="1" ht="15" customHeight="1" outlineLevel="1" x14ac:dyDescent="0.25">
      <c r="A61" s="8"/>
      <c r="B61" s="12"/>
      <c r="C61" s="84" t="s">
        <v>86</v>
      </c>
      <c r="D61" s="88">
        <f t="shared" si="25"/>
        <v>533.82261000000005</v>
      </c>
      <c r="E61" s="86">
        <f t="shared" si="25"/>
        <v>444.54074000000003</v>
      </c>
      <c r="F61" s="87">
        <f t="shared" si="17"/>
        <v>0.83274992792081248</v>
      </c>
      <c r="G61" s="88">
        <v>6.7478299999999996</v>
      </c>
      <c r="H61" s="86">
        <v>8.0463299999999993</v>
      </c>
      <c r="I61" s="87">
        <f t="shared" si="24"/>
        <v>1.1924322337699675</v>
      </c>
      <c r="J61" s="88"/>
      <c r="K61" s="86"/>
      <c r="L61" s="87" t="str">
        <f t="shared" si="18"/>
        <v xml:space="preserve"> </v>
      </c>
      <c r="M61" s="88">
        <v>284.59158000000002</v>
      </c>
      <c r="N61" s="86">
        <v>246.71467999999999</v>
      </c>
      <c r="O61" s="87">
        <f t="shared" si="19"/>
        <v>0.86690786846188483</v>
      </c>
      <c r="P61" s="88">
        <v>242.48320000000001</v>
      </c>
      <c r="Q61" s="86">
        <v>189.77973</v>
      </c>
      <c r="R61" s="87">
        <f t="shared" si="20"/>
        <v>0.7826510455157305</v>
      </c>
      <c r="S61" s="1"/>
      <c r="T61" s="1"/>
      <c r="U61" s="1"/>
      <c r="V61" s="1"/>
    </row>
    <row r="62" spans="1:22" ht="30" customHeight="1" x14ac:dyDescent="0.25">
      <c r="A62" s="9">
        <v>9</v>
      </c>
      <c r="B62" s="13"/>
      <c r="C62" s="81" t="s">
        <v>147</v>
      </c>
      <c r="D62" s="69">
        <f>SUM(D63:D64,D65:D66,D67)</f>
        <v>6197.4653399999997</v>
      </c>
      <c r="E62" s="82">
        <f>SUM(E63:E64,E65:E66,E67)</f>
        <v>4681.2361299999993</v>
      </c>
      <c r="F62" s="83">
        <f t="shared" si="17"/>
        <v>0.75534688347284884</v>
      </c>
      <c r="G62" s="69">
        <f>SUM(G63:G64,G65:G66,G67)</f>
        <v>261.60095000000001</v>
      </c>
      <c r="H62" s="82">
        <f>SUM(H63:H64,H65:H66,H67)</f>
        <v>243.50751000000002</v>
      </c>
      <c r="I62" s="83">
        <f t="shared" si="24"/>
        <v>0.93083572517607449</v>
      </c>
      <c r="J62" s="69">
        <f>SUM(J63:J64,J65:J66,J67)</f>
        <v>1.1000000000000001</v>
      </c>
      <c r="K62" s="82">
        <f>SUM(K63:K64,K65:K66,K67)</f>
        <v>6.8939000000000004</v>
      </c>
      <c r="L62" s="83" t="str">
        <f t="shared" si="18"/>
        <v>св.200</v>
      </c>
      <c r="M62" s="69">
        <f>SUM(M63:M64,M65:M66,M67)</f>
        <v>2193.3146999999999</v>
      </c>
      <c r="N62" s="82">
        <f>SUM(N63:N64,N65:N66,N67)</f>
        <v>1522.0069900000001</v>
      </c>
      <c r="O62" s="83">
        <f t="shared" si="19"/>
        <v>0.69393005481611925</v>
      </c>
      <c r="P62" s="69">
        <f>SUM(P63:P64,P65:P66,P67)</f>
        <v>3741.4496899999999</v>
      </c>
      <c r="Q62" s="82">
        <f>SUM(Q63:Q64,Q65:Q66,Q67)</f>
        <v>2908.82773</v>
      </c>
      <c r="R62" s="83">
        <f t="shared" si="20"/>
        <v>0.77746006789149158</v>
      </c>
      <c r="S62" s="1"/>
      <c r="T62" s="1"/>
      <c r="U62" s="1"/>
      <c r="V62" s="1"/>
    </row>
    <row r="63" spans="1:22" s="7" customFormat="1" ht="15" customHeight="1" outlineLevel="1" x14ac:dyDescent="0.25">
      <c r="A63" s="8"/>
      <c r="B63" s="12"/>
      <c r="C63" s="84" t="s">
        <v>161</v>
      </c>
      <c r="D63" s="88">
        <f t="shared" ref="D63:E94" si="26">(G63+J63+M63+P63)</f>
        <v>1379.9487899999999</v>
      </c>
      <c r="E63" s="86">
        <f t="shared" si="26"/>
        <v>1059.4502</v>
      </c>
      <c r="F63" s="87">
        <f t="shared" ref="F63:F64" si="27">IF(E63=0," ",IF(E63/D63*100&gt;200,"св.200",E63/D63))</f>
        <v>0.7677460262855117</v>
      </c>
      <c r="G63" s="88">
        <v>159.33095</v>
      </c>
      <c r="H63" s="86">
        <v>155.12120000000002</v>
      </c>
      <c r="I63" s="87">
        <f t="shared" si="24"/>
        <v>0.97357857967959149</v>
      </c>
      <c r="J63" s="88">
        <v>1.1000000000000001</v>
      </c>
      <c r="K63" s="86">
        <v>1.1000000000000001</v>
      </c>
      <c r="L63" s="87">
        <f t="shared" si="18"/>
        <v>1</v>
      </c>
      <c r="M63" s="88">
        <v>736.07276000000002</v>
      </c>
      <c r="N63" s="86">
        <v>509.16583000000003</v>
      </c>
      <c r="O63" s="87">
        <f t="shared" si="19"/>
        <v>0.69173301563285672</v>
      </c>
      <c r="P63" s="88">
        <v>483.44508000000002</v>
      </c>
      <c r="Q63" s="86">
        <v>394.06316999999996</v>
      </c>
      <c r="R63" s="87">
        <f t="shared" ref="R63:R64" si="28">IF(Q63=0," ",IF(Q63/P63*100&gt;200,"св.200",Q63/P63))</f>
        <v>0.81511465583639808</v>
      </c>
      <c r="S63" s="1"/>
      <c r="T63" s="1"/>
      <c r="U63" s="1"/>
      <c r="V63" s="1"/>
    </row>
    <row r="64" spans="1:22" s="23" customFormat="1" ht="15" customHeight="1" outlineLevel="1" x14ac:dyDescent="0.25">
      <c r="A64" s="21"/>
      <c r="B64" s="22"/>
      <c r="C64" s="84" t="s">
        <v>85</v>
      </c>
      <c r="D64" s="88">
        <f>(G64+J64+M64+P64)</f>
        <v>2704.5266699999997</v>
      </c>
      <c r="E64" s="86">
        <f>(H64+K64+N64+Q64)</f>
        <v>1981.0813699999999</v>
      </c>
      <c r="F64" s="87">
        <f t="shared" si="27"/>
        <v>0.73250576227447595</v>
      </c>
      <c r="G64" s="88">
        <v>90.830919999999992</v>
      </c>
      <c r="H64" s="86">
        <v>78.208190000000002</v>
      </c>
      <c r="I64" s="87">
        <f t="shared" si="24"/>
        <v>0.8610304728830227</v>
      </c>
      <c r="J64" s="88"/>
      <c r="K64" s="86">
        <v>5.7938999999999998</v>
      </c>
      <c r="L64" s="87" t="str">
        <f t="shared" si="18"/>
        <v xml:space="preserve"> </v>
      </c>
      <c r="M64" s="88">
        <v>593.90011000000004</v>
      </c>
      <c r="N64" s="86">
        <v>442.57612999999998</v>
      </c>
      <c r="O64" s="87">
        <f t="shared" si="19"/>
        <v>0.74520297697873794</v>
      </c>
      <c r="P64" s="88">
        <v>2019.7956399999998</v>
      </c>
      <c r="Q64" s="86">
        <v>1454.50315</v>
      </c>
      <c r="R64" s="87">
        <f t="shared" si="28"/>
        <v>0.72012391808113818</v>
      </c>
      <c r="S64" s="2"/>
      <c r="T64" s="2"/>
      <c r="U64" s="2"/>
      <c r="V64" s="2"/>
    </row>
    <row r="65" spans="1:22" s="7" customFormat="1" ht="15" customHeight="1" outlineLevel="1" x14ac:dyDescent="0.25">
      <c r="A65" s="8"/>
      <c r="B65" s="12"/>
      <c r="C65" s="84" t="s">
        <v>84</v>
      </c>
      <c r="D65" s="88">
        <f t="shared" si="26"/>
        <v>937.90614000000005</v>
      </c>
      <c r="E65" s="86">
        <f t="shared" si="26"/>
        <v>694.21929999999998</v>
      </c>
      <c r="F65" s="87">
        <f t="shared" ref="F65:F67" si="29">IF(E65=0," ",IF(E65/D65*100&gt;200,"св.200",E65/D65))</f>
        <v>0.74017992887859752</v>
      </c>
      <c r="G65" s="88">
        <v>9.0035900000000009</v>
      </c>
      <c r="H65" s="86">
        <v>8.4266800000000011</v>
      </c>
      <c r="I65" s="87">
        <f t="shared" si="24"/>
        <v>0.93592444791466523</v>
      </c>
      <c r="J65" s="88"/>
      <c r="K65" s="86"/>
      <c r="L65" s="87" t="str">
        <f t="shared" si="18"/>
        <v xml:space="preserve"> </v>
      </c>
      <c r="M65" s="88">
        <v>457.08683000000002</v>
      </c>
      <c r="N65" s="86">
        <v>286.19625000000002</v>
      </c>
      <c r="O65" s="87">
        <f t="shared" si="19"/>
        <v>0.62613103510333035</v>
      </c>
      <c r="P65" s="88">
        <v>471.81572</v>
      </c>
      <c r="Q65" s="86">
        <v>399.59636999999998</v>
      </c>
      <c r="R65" s="87">
        <f t="shared" ref="R65:R67" si="30">IF(Q65=0," ",IF(Q65/P65*100&gt;200,"св.200",Q65/P65))</f>
        <v>0.84693314160876199</v>
      </c>
      <c r="S65" s="1"/>
      <c r="T65" s="1"/>
      <c r="U65" s="1"/>
      <c r="V65" s="1"/>
    </row>
    <row r="66" spans="1:22" s="23" customFormat="1" ht="15" customHeight="1" outlineLevel="1" x14ac:dyDescent="0.25">
      <c r="A66" s="21"/>
      <c r="B66" s="22"/>
      <c r="C66" s="84" t="s">
        <v>152</v>
      </c>
      <c r="D66" s="88">
        <f t="shared" si="26"/>
        <v>477.77448000000004</v>
      </c>
      <c r="E66" s="86">
        <f t="shared" si="26"/>
        <v>332.73289999999997</v>
      </c>
      <c r="F66" s="87">
        <f t="shared" si="29"/>
        <v>0.69642250460928756</v>
      </c>
      <c r="G66" s="88">
        <v>0.38529000000000002</v>
      </c>
      <c r="H66" s="86">
        <v>0.38529000000000002</v>
      </c>
      <c r="I66" s="87">
        <f t="shared" si="24"/>
        <v>1</v>
      </c>
      <c r="J66" s="88"/>
      <c r="K66" s="86"/>
      <c r="L66" s="87" t="str">
        <f>IF(J66=0," ",IF(K66/J66*100&gt;200,"св.200",K66/J66))</f>
        <v xml:space="preserve"> </v>
      </c>
      <c r="M66" s="88">
        <v>172.17305999999999</v>
      </c>
      <c r="N66" s="86">
        <v>64.584119999999999</v>
      </c>
      <c r="O66" s="87">
        <f t="shared" si="19"/>
        <v>0.37511164638649042</v>
      </c>
      <c r="P66" s="88">
        <v>305.21613000000002</v>
      </c>
      <c r="Q66" s="86">
        <v>267.76348999999999</v>
      </c>
      <c r="R66" s="87">
        <f t="shared" si="30"/>
        <v>0.87729141313730685</v>
      </c>
      <c r="S66" s="2"/>
      <c r="T66" s="2"/>
      <c r="U66" s="2"/>
      <c r="V66" s="2"/>
    </row>
    <row r="67" spans="1:22" s="23" customFormat="1" ht="15" customHeight="1" outlineLevel="1" x14ac:dyDescent="0.25">
      <c r="A67" s="21"/>
      <c r="B67" s="22"/>
      <c r="C67" s="84" t="s">
        <v>153</v>
      </c>
      <c r="D67" s="88">
        <f t="shared" si="26"/>
        <v>697.30925999999999</v>
      </c>
      <c r="E67" s="86">
        <f t="shared" si="26"/>
        <v>613.75235999999995</v>
      </c>
      <c r="F67" s="87">
        <f t="shared" si="29"/>
        <v>0.88017239294943528</v>
      </c>
      <c r="G67" s="88">
        <v>2.0501999999999998</v>
      </c>
      <c r="H67" s="86">
        <v>1.3661500000000002</v>
      </c>
      <c r="I67" s="87">
        <f t="shared" si="24"/>
        <v>0.66634962442688539</v>
      </c>
      <c r="J67" s="88"/>
      <c r="K67" s="86"/>
      <c r="L67" s="87" t="str">
        <f t="shared" ref="L67" si="31">IF(K67=0," ",IF(K67/J67*100&gt;200,"св.200",K67/J67))</f>
        <v xml:space="preserve"> </v>
      </c>
      <c r="M67" s="88">
        <v>234.08194</v>
      </c>
      <c r="N67" s="86">
        <v>219.48465999999999</v>
      </c>
      <c r="O67" s="87">
        <f t="shared" si="19"/>
        <v>0.9376402980939067</v>
      </c>
      <c r="P67" s="88">
        <v>461.17712</v>
      </c>
      <c r="Q67" s="86">
        <v>392.90154999999999</v>
      </c>
      <c r="R67" s="87">
        <f t="shared" si="30"/>
        <v>0.85195369189173997</v>
      </c>
      <c r="S67" s="2"/>
      <c r="T67" s="2"/>
      <c r="U67" s="2"/>
      <c r="V67" s="2"/>
    </row>
    <row r="68" spans="1:22" ht="33" customHeight="1" x14ac:dyDescent="0.25">
      <c r="A68" s="9">
        <v>10</v>
      </c>
      <c r="B68" s="13"/>
      <c r="C68" s="81" t="s">
        <v>83</v>
      </c>
      <c r="D68" s="69">
        <f>SUM(D69:D73)</f>
        <v>946.74443999999994</v>
      </c>
      <c r="E68" s="82">
        <f>SUM(E69:E73)</f>
        <v>708.93354999999997</v>
      </c>
      <c r="F68" s="83">
        <f t="shared" ref="F68:F93" si="32">IF(D68=0," ",IF(E68/D68*100&gt;200,"св.200",E68/D68))</f>
        <v>0.74881194971686338</v>
      </c>
      <c r="G68" s="69">
        <f>SUM(G69:G73)</f>
        <v>3.0036400000000003</v>
      </c>
      <c r="H68" s="82">
        <f>SUM(H69:H73)</f>
        <v>6.5239900000000004</v>
      </c>
      <c r="I68" s="83" t="str">
        <f t="shared" si="24"/>
        <v>св.200</v>
      </c>
      <c r="J68" s="69">
        <f>SUM(J69:J73)</f>
        <v>2.9999999999999997E-4</v>
      </c>
      <c r="K68" s="82">
        <f>SUM(K69:K73)</f>
        <v>33.564500000000002</v>
      </c>
      <c r="L68" s="83" t="str">
        <f t="shared" ref="L68:L93" si="33">IF(J68=0," ",IF(K68/J68*100&gt;200,"св.200",K68/J68))</f>
        <v>св.200</v>
      </c>
      <c r="M68" s="69">
        <f>SUM(M69:M73)</f>
        <v>241.73126000000002</v>
      </c>
      <c r="N68" s="82">
        <f>SUM(N69:N73)</f>
        <v>95.0809</v>
      </c>
      <c r="O68" s="83">
        <f t="shared" ref="O68:O93" si="34">IF(M68=0," ",IF(N68/M68*100&gt;200,"св.200",N68/M68))</f>
        <v>0.39333307574700926</v>
      </c>
      <c r="P68" s="69">
        <f>SUM(P69:P73)</f>
        <v>702.00923999999998</v>
      </c>
      <c r="Q68" s="82">
        <f>SUM(Q69:Q73)</f>
        <v>573.76415999999995</v>
      </c>
      <c r="R68" s="83">
        <f t="shared" ref="R68:R93" si="35">IF(P68=0," ",IF(Q68/P68*100&gt;200,"св.200",Q68/P68))</f>
        <v>0.81731710539878355</v>
      </c>
      <c r="S68" s="1"/>
      <c r="T68" s="1"/>
      <c r="U68" s="1"/>
      <c r="V68" s="1"/>
    </row>
    <row r="69" spans="1:22" s="7" customFormat="1" ht="15" customHeight="1" outlineLevel="1" x14ac:dyDescent="0.25">
      <c r="A69" s="8"/>
      <c r="B69" s="12"/>
      <c r="C69" s="84" t="s">
        <v>82</v>
      </c>
      <c r="D69" s="88">
        <f t="shared" si="26"/>
        <v>309.99948999999998</v>
      </c>
      <c r="E69" s="86">
        <f t="shared" si="26"/>
        <v>154.11213000000001</v>
      </c>
      <c r="F69" s="87">
        <f t="shared" si="32"/>
        <v>0.49713672109589607</v>
      </c>
      <c r="G69" s="88">
        <v>1.6690499999999999</v>
      </c>
      <c r="H69" s="86">
        <v>1.67805</v>
      </c>
      <c r="I69" s="87">
        <f t="shared" si="24"/>
        <v>1.005392289026692</v>
      </c>
      <c r="J69" s="88"/>
      <c r="K69" s="86">
        <v>33.564500000000002</v>
      </c>
      <c r="L69" s="87" t="str">
        <f t="shared" si="33"/>
        <v xml:space="preserve"> </v>
      </c>
      <c r="M69" s="88">
        <v>165.73733999999999</v>
      </c>
      <c r="N69" s="86">
        <v>37.07123</v>
      </c>
      <c r="O69" s="87">
        <f t="shared" si="34"/>
        <v>0.22367458051396266</v>
      </c>
      <c r="P69" s="88">
        <v>142.59309999999999</v>
      </c>
      <c r="Q69" s="86">
        <v>81.798349999999999</v>
      </c>
      <c r="R69" s="87">
        <f t="shared" si="35"/>
        <v>0.57364872493830354</v>
      </c>
      <c r="S69" s="1"/>
      <c r="T69" s="1"/>
      <c r="U69" s="1"/>
      <c r="V69" s="1"/>
    </row>
    <row r="70" spans="1:22" s="7" customFormat="1" ht="15" customHeight="1" outlineLevel="1" x14ac:dyDescent="0.25">
      <c r="A70" s="8"/>
      <c r="B70" s="12"/>
      <c r="C70" s="84" t="s">
        <v>81</v>
      </c>
      <c r="D70" s="88">
        <f t="shared" si="26"/>
        <v>45.901760000000003</v>
      </c>
      <c r="E70" s="86">
        <f t="shared" si="26"/>
        <v>39.687260000000002</v>
      </c>
      <c r="F70" s="87">
        <f t="shared" si="32"/>
        <v>0.864613034445738</v>
      </c>
      <c r="G70" s="88">
        <v>1E-4</v>
      </c>
      <c r="H70" s="86">
        <v>1E-4</v>
      </c>
      <c r="I70" s="87">
        <f t="shared" si="24"/>
        <v>1</v>
      </c>
      <c r="J70" s="88"/>
      <c r="K70" s="86"/>
      <c r="L70" s="87" t="str">
        <f t="shared" si="33"/>
        <v xml:space="preserve"> </v>
      </c>
      <c r="M70" s="88">
        <v>11.710150000000001</v>
      </c>
      <c r="N70" s="86">
        <v>9.2739999999999991</v>
      </c>
      <c r="O70" s="87">
        <f t="shared" si="34"/>
        <v>0.79196252823405322</v>
      </c>
      <c r="P70" s="88">
        <v>34.191510000000001</v>
      </c>
      <c r="Q70" s="86">
        <v>30.413160000000001</v>
      </c>
      <c r="R70" s="87">
        <f t="shared" si="35"/>
        <v>0.88949449731819397</v>
      </c>
      <c r="S70" s="1"/>
      <c r="T70" s="1"/>
      <c r="U70" s="1"/>
      <c r="V70" s="1"/>
    </row>
    <row r="71" spans="1:22" s="7" customFormat="1" ht="15" customHeight="1" outlineLevel="1" x14ac:dyDescent="0.25">
      <c r="A71" s="8"/>
      <c r="B71" s="12"/>
      <c r="C71" s="84" t="s">
        <v>80</v>
      </c>
      <c r="D71" s="88">
        <f t="shared" si="26"/>
        <v>130.18567999999999</v>
      </c>
      <c r="E71" s="86">
        <f t="shared" si="26"/>
        <v>97.920169999999999</v>
      </c>
      <c r="F71" s="87">
        <f t="shared" si="32"/>
        <v>0.75215776420263736</v>
      </c>
      <c r="G71" s="88">
        <v>0.8654400000000001</v>
      </c>
      <c r="H71" s="86">
        <v>0.86424000000000001</v>
      </c>
      <c r="I71" s="87">
        <f t="shared" si="24"/>
        <v>0.99861342207432047</v>
      </c>
      <c r="J71" s="88"/>
      <c r="K71" s="86"/>
      <c r="L71" s="87" t="str">
        <f t="shared" si="33"/>
        <v xml:space="preserve"> </v>
      </c>
      <c r="M71" s="88">
        <v>22.65924</v>
      </c>
      <c r="N71" s="86">
        <v>9.0740400000000001</v>
      </c>
      <c r="O71" s="87">
        <f t="shared" si="34"/>
        <v>0.40045650251288217</v>
      </c>
      <c r="P71" s="88">
        <v>106.661</v>
      </c>
      <c r="Q71" s="86">
        <v>87.981889999999993</v>
      </c>
      <c r="R71" s="87">
        <f t="shared" si="35"/>
        <v>0.82487404018338462</v>
      </c>
      <c r="S71" s="1"/>
      <c r="T71" s="1"/>
      <c r="U71" s="1"/>
      <c r="V71" s="1"/>
    </row>
    <row r="72" spans="1:22" s="7" customFormat="1" ht="15" customHeight="1" outlineLevel="1" x14ac:dyDescent="0.25">
      <c r="A72" s="8"/>
      <c r="B72" s="12"/>
      <c r="C72" s="84" t="s">
        <v>79</v>
      </c>
      <c r="D72" s="88">
        <f t="shared" si="26"/>
        <v>76.93540999999999</v>
      </c>
      <c r="E72" s="86">
        <f t="shared" si="26"/>
        <v>68.422420000000002</v>
      </c>
      <c r="F72" s="87">
        <f t="shared" si="32"/>
        <v>0.88934887069556157</v>
      </c>
      <c r="G72" s="88">
        <v>2.095E-2</v>
      </c>
      <c r="H72" s="86">
        <v>2.095E-2</v>
      </c>
      <c r="I72" s="87">
        <f t="shared" si="24"/>
        <v>1</v>
      </c>
      <c r="J72" s="88"/>
      <c r="K72" s="86"/>
      <c r="L72" s="87" t="str">
        <f t="shared" si="33"/>
        <v xml:space="preserve"> </v>
      </c>
      <c r="M72" s="88">
        <v>8.8265799999999999</v>
      </c>
      <c r="N72" s="86">
        <v>8.4930499999999984</v>
      </c>
      <c r="O72" s="87">
        <f t="shared" si="34"/>
        <v>0.96221299755964351</v>
      </c>
      <c r="P72" s="88">
        <v>68.087879999999998</v>
      </c>
      <c r="Q72" s="86">
        <v>59.90842</v>
      </c>
      <c r="R72" s="87">
        <f t="shared" si="35"/>
        <v>0.87986907508355383</v>
      </c>
      <c r="S72" s="1"/>
      <c r="T72" s="1"/>
      <c r="U72" s="1"/>
      <c r="V72" s="1"/>
    </row>
    <row r="73" spans="1:22" s="7" customFormat="1" ht="15" customHeight="1" outlineLevel="1" x14ac:dyDescent="0.25">
      <c r="A73" s="8"/>
      <c r="B73" s="12"/>
      <c r="C73" s="84" t="s">
        <v>78</v>
      </c>
      <c r="D73" s="88">
        <f t="shared" si="26"/>
        <v>383.72210000000001</v>
      </c>
      <c r="E73" s="86">
        <f t="shared" si="26"/>
        <v>348.79157000000004</v>
      </c>
      <c r="F73" s="87">
        <f t="shared" si="32"/>
        <v>0.90896919932419851</v>
      </c>
      <c r="G73" s="88">
        <v>0.4481</v>
      </c>
      <c r="H73" s="86">
        <v>3.9606500000000002</v>
      </c>
      <c r="I73" s="87" t="str">
        <f t="shared" si="24"/>
        <v>св.200</v>
      </c>
      <c r="J73" s="88">
        <v>2.9999999999999997E-4</v>
      </c>
      <c r="K73" s="86"/>
      <c r="L73" s="87">
        <f t="shared" si="33"/>
        <v>0</v>
      </c>
      <c r="M73" s="88">
        <v>32.79795</v>
      </c>
      <c r="N73" s="86">
        <v>31.168580000000002</v>
      </c>
      <c r="O73" s="87">
        <f t="shared" si="34"/>
        <v>0.95032098042713042</v>
      </c>
      <c r="P73" s="88">
        <v>350.47575000000001</v>
      </c>
      <c r="Q73" s="86">
        <v>313.66234000000003</v>
      </c>
      <c r="R73" s="87">
        <f t="shared" si="35"/>
        <v>0.89496160576017036</v>
      </c>
      <c r="S73" s="1"/>
      <c r="T73" s="1"/>
      <c r="U73" s="1"/>
      <c r="V73" s="1"/>
    </row>
    <row r="74" spans="1:22" ht="31.5" customHeight="1" x14ac:dyDescent="0.25">
      <c r="A74" s="9">
        <v>11</v>
      </c>
      <c r="B74" s="9"/>
      <c r="C74" s="81" t="s">
        <v>77</v>
      </c>
      <c r="D74" s="69">
        <f>SUM(D75:D77,D78)</f>
        <v>1798.4022199999999</v>
      </c>
      <c r="E74" s="82">
        <f>SUM(E75:E77,E78)</f>
        <v>2388.2872700000003</v>
      </c>
      <c r="F74" s="83">
        <f t="shared" si="32"/>
        <v>1.3280050721912477</v>
      </c>
      <c r="G74" s="69">
        <f>SUM(G75:G77,G78)</f>
        <v>66.535120000000006</v>
      </c>
      <c r="H74" s="82">
        <f>SUM(H75:H77,H78)</f>
        <v>913.74207000000013</v>
      </c>
      <c r="I74" s="83" t="str">
        <f t="shared" si="24"/>
        <v>св.200</v>
      </c>
      <c r="J74" s="69">
        <f>SUM(J75:J77,J78)</f>
        <v>0</v>
      </c>
      <c r="K74" s="82">
        <f>SUM(K75:K77,K78)</f>
        <v>0</v>
      </c>
      <c r="L74" s="83" t="str">
        <f t="shared" si="33"/>
        <v xml:space="preserve"> </v>
      </c>
      <c r="M74" s="69">
        <f>SUM(M75:M77,M78)</f>
        <v>264.36434000000003</v>
      </c>
      <c r="N74" s="82">
        <f>SUM(N75:N77,N78)</f>
        <v>178.34333999999998</v>
      </c>
      <c r="O74" s="83">
        <f t="shared" si="34"/>
        <v>0.67461193896272076</v>
      </c>
      <c r="P74" s="69">
        <f>SUM(P75:P77,P78)</f>
        <v>1467.5027599999999</v>
      </c>
      <c r="Q74" s="82">
        <f>SUM(Q75:Q77,Q78)</f>
        <v>1296.2018599999999</v>
      </c>
      <c r="R74" s="83">
        <f t="shared" si="35"/>
        <v>0.88327047507563117</v>
      </c>
      <c r="S74" s="1"/>
      <c r="T74" s="1"/>
      <c r="U74" s="1"/>
      <c r="V74" s="1"/>
    </row>
    <row r="75" spans="1:22" s="7" customFormat="1" ht="15" customHeight="1" outlineLevel="1" x14ac:dyDescent="0.25">
      <c r="A75" s="8"/>
      <c r="B75" s="8"/>
      <c r="C75" s="84" t="s">
        <v>76</v>
      </c>
      <c r="D75" s="88">
        <f t="shared" si="26"/>
        <v>795.64670999999998</v>
      </c>
      <c r="E75" s="86">
        <f t="shared" si="26"/>
        <v>1532.1803500000001</v>
      </c>
      <c r="F75" s="87">
        <f t="shared" si="32"/>
        <v>1.92570437449556</v>
      </c>
      <c r="G75" s="88">
        <v>65.309579999999997</v>
      </c>
      <c r="H75" s="86">
        <v>908.40352000000007</v>
      </c>
      <c r="I75" s="87" t="str">
        <f t="shared" si="24"/>
        <v>св.200</v>
      </c>
      <c r="J75" s="88"/>
      <c r="K75" s="86"/>
      <c r="L75" s="87" t="str">
        <f t="shared" si="33"/>
        <v xml:space="preserve"> </v>
      </c>
      <c r="M75" s="88">
        <v>183.58567000000002</v>
      </c>
      <c r="N75" s="86">
        <v>116.66542999999999</v>
      </c>
      <c r="O75" s="87">
        <f t="shared" si="34"/>
        <v>0.6354822247291958</v>
      </c>
      <c r="P75" s="88">
        <v>546.75145999999995</v>
      </c>
      <c r="Q75" s="86">
        <v>507.1114</v>
      </c>
      <c r="R75" s="87">
        <f t="shared" si="35"/>
        <v>0.92749894074356942</v>
      </c>
      <c r="S75" s="1"/>
      <c r="T75" s="1"/>
      <c r="U75" s="1"/>
      <c r="V75" s="1"/>
    </row>
    <row r="76" spans="1:22" s="7" customFormat="1" ht="15" customHeight="1" outlineLevel="1" x14ac:dyDescent="0.25">
      <c r="A76" s="8"/>
      <c r="B76" s="8"/>
      <c r="C76" s="84" t="s">
        <v>75</v>
      </c>
      <c r="D76" s="88">
        <f t="shared" si="26"/>
        <v>313.62348000000003</v>
      </c>
      <c r="E76" s="86">
        <f t="shared" si="26"/>
        <v>275.43423000000001</v>
      </c>
      <c r="F76" s="87">
        <f t="shared" si="32"/>
        <v>0.8782321719024353</v>
      </c>
      <c r="G76" s="88">
        <v>0.11084999999999999</v>
      </c>
      <c r="H76" s="86">
        <v>0.24374999999999999</v>
      </c>
      <c r="I76" s="87" t="str">
        <f t="shared" si="24"/>
        <v>св.200</v>
      </c>
      <c r="J76" s="88"/>
      <c r="K76" s="86"/>
      <c r="L76" s="87" t="str">
        <f t="shared" si="33"/>
        <v xml:space="preserve"> </v>
      </c>
      <c r="M76" s="88">
        <v>32.992059999999995</v>
      </c>
      <c r="N76" s="86">
        <v>27.69181</v>
      </c>
      <c r="O76" s="87">
        <f t="shared" si="34"/>
        <v>0.83934770972167261</v>
      </c>
      <c r="P76" s="88">
        <v>280.52057000000002</v>
      </c>
      <c r="Q76" s="86">
        <v>247.49867</v>
      </c>
      <c r="R76" s="87">
        <f t="shared" si="35"/>
        <v>0.88228349885357782</v>
      </c>
      <c r="S76" s="1"/>
      <c r="T76" s="1"/>
      <c r="U76" s="1"/>
      <c r="V76" s="1"/>
    </row>
    <row r="77" spans="1:22" s="23" customFormat="1" ht="15" customHeight="1" outlineLevel="1" x14ac:dyDescent="0.25">
      <c r="A77" s="21"/>
      <c r="B77" s="21"/>
      <c r="C77" s="84" t="s">
        <v>154</v>
      </c>
      <c r="D77" s="88">
        <f t="shared" si="26"/>
        <v>213.64481000000001</v>
      </c>
      <c r="E77" s="86">
        <f t="shared" si="26"/>
        <v>198.20603</v>
      </c>
      <c r="F77" s="87">
        <f t="shared" ref="F77" si="36">IF(E77=0," ",IF(E77/D77*100&gt;200,"св.200",E77/D77))</f>
        <v>0.9277362272455858</v>
      </c>
      <c r="G77" s="85">
        <v>0.27083999999999997</v>
      </c>
      <c r="H77" s="86">
        <v>4.2118000000000002</v>
      </c>
      <c r="I77" s="87" t="str">
        <f t="shared" si="24"/>
        <v>св.200</v>
      </c>
      <c r="J77" s="88"/>
      <c r="K77" s="86"/>
      <c r="L77" s="89"/>
      <c r="M77" s="88">
        <v>20.543970000000002</v>
      </c>
      <c r="N77" s="86">
        <v>13.60923</v>
      </c>
      <c r="O77" s="87">
        <f t="shared" si="34"/>
        <v>0.66244401641941641</v>
      </c>
      <c r="P77" s="88">
        <v>192.83</v>
      </c>
      <c r="Q77" s="86">
        <v>180.38499999999999</v>
      </c>
      <c r="R77" s="87">
        <f t="shared" ref="R77" si="37">IF(Q77=0," ",IF(Q77/P77*100&gt;200,"св.200",Q77/P77))</f>
        <v>0.93546128714411647</v>
      </c>
      <c r="S77" s="2"/>
      <c r="T77" s="2"/>
      <c r="U77" s="2"/>
      <c r="V77" s="2"/>
    </row>
    <row r="78" spans="1:22" s="7" customFormat="1" ht="15.75" customHeight="1" outlineLevel="1" x14ac:dyDescent="0.25">
      <c r="A78" s="8"/>
      <c r="B78" s="8"/>
      <c r="C78" s="84" t="s">
        <v>74</v>
      </c>
      <c r="D78" s="88">
        <f t="shared" si="26"/>
        <v>475.48721999999998</v>
      </c>
      <c r="E78" s="86">
        <f t="shared" si="26"/>
        <v>382.46665999999993</v>
      </c>
      <c r="F78" s="87">
        <f t="shared" si="32"/>
        <v>0.80436790709117256</v>
      </c>
      <c r="G78" s="88">
        <v>0.84384999999999999</v>
      </c>
      <c r="H78" s="86">
        <v>0.88300000000000001</v>
      </c>
      <c r="I78" s="87">
        <f t="shared" ref="I78:I101" si="38">IF(G78=0," ",IF(H78/G78*100&gt;200,"св.200",H78/G78))</f>
        <v>1.0463945013924276</v>
      </c>
      <c r="J78" s="88"/>
      <c r="K78" s="86"/>
      <c r="L78" s="87" t="str">
        <f t="shared" si="33"/>
        <v xml:space="preserve"> </v>
      </c>
      <c r="M78" s="88">
        <v>27.242639999999998</v>
      </c>
      <c r="N78" s="86">
        <v>20.37687</v>
      </c>
      <c r="O78" s="87">
        <f t="shared" si="34"/>
        <v>0.74797706830175059</v>
      </c>
      <c r="P78" s="88">
        <v>447.40072999999995</v>
      </c>
      <c r="Q78" s="86">
        <v>361.20678999999996</v>
      </c>
      <c r="R78" s="87">
        <f t="shared" si="35"/>
        <v>0.80734510647758662</v>
      </c>
      <c r="S78" s="1"/>
      <c r="T78" s="1"/>
      <c r="U78" s="1"/>
      <c r="V78" s="1"/>
    </row>
    <row r="79" spans="1:22" ht="31.5" customHeight="1" x14ac:dyDescent="0.25">
      <c r="A79" s="9">
        <v>12</v>
      </c>
      <c r="B79" s="9"/>
      <c r="C79" s="81" t="s">
        <v>73</v>
      </c>
      <c r="D79" s="69">
        <f>SUM(D80:D81,D82)</f>
        <v>1012.60998</v>
      </c>
      <c r="E79" s="82">
        <f>SUM(E80:E81,E82)</f>
        <v>866.98276999999996</v>
      </c>
      <c r="F79" s="83">
        <f t="shared" si="32"/>
        <v>0.85618627815617621</v>
      </c>
      <c r="G79" s="69">
        <f>SUM(G80:G81,G82)</f>
        <v>49.43694</v>
      </c>
      <c r="H79" s="82">
        <f>SUM(H80:H81,H82)</f>
        <v>112.21325</v>
      </c>
      <c r="I79" s="83" t="str">
        <f t="shared" si="38"/>
        <v>св.200</v>
      </c>
      <c r="J79" s="69">
        <f>SUM(J80:J81,J82)</f>
        <v>0</v>
      </c>
      <c r="K79" s="82">
        <f>SUM(K80:K81,K82)</f>
        <v>0</v>
      </c>
      <c r="L79" s="83" t="str">
        <f t="shared" si="33"/>
        <v xml:space="preserve"> </v>
      </c>
      <c r="M79" s="69">
        <f>SUM(M80:M81,M82)</f>
        <v>325.94766999999996</v>
      </c>
      <c r="N79" s="82">
        <f>SUM(N80:N81,N82)</f>
        <v>249.02596999999997</v>
      </c>
      <c r="O79" s="83">
        <f t="shared" si="34"/>
        <v>0.76400598292357791</v>
      </c>
      <c r="P79" s="69">
        <f>SUM(P80:P81,P82)</f>
        <v>637.22537000000011</v>
      </c>
      <c r="Q79" s="82">
        <f>SUM(Q80:Q81,Q82)</f>
        <v>505.74354999999997</v>
      </c>
      <c r="R79" s="83">
        <f t="shared" si="35"/>
        <v>0.79366512039531611</v>
      </c>
      <c r="S79" s="1"/>
      <c r="T79" s="1"/>
      <c r="U79" s="1"/>
      <c r="V79" s="1"/>
    </row>
    <row r="80" spans="1:22" s="7" customFormat="1" ht="15" customHeight="1" outlineLevel="1" x14ac:dyDescent="0.25">
      <c r="A80" s="8"/>
      <c r="B80" s="8"/>
      <c r="C80" s="84" t="s">
        <v>72</v>
      </c>
      <c r="D80" s="88">
        <f t="shared" si="26"/>
        <v>337.64625999999998</v>
      </c>
      <c r="E80" s="86">
        <f t="shared" si="26"/>
        <v>325.58611000000002</v>
      </c>
      <c r="F80" s="87">
        <f t="shared" ref="F80:F82" si="39">IF(E80=0," ",IF(E80/D80*100&gt;200,"св.200",E80/D80))</f>
        <v>0.96428170121001799</v>
      </c>
      <c r="G80" s="88">
        <v>31.5045</v>
      </c>
      <c r="H80" s="86">
        <v>93.846600000000009</v>
      </c>
      <c r="I80" s="87" t="str">
        <f t="shared" si="38"/>
        <v>св.200</v>
      </c>
      <c r="J80" s="88"/>
      <c r="K80" s="86"/>
      <c r="L80" s="87" t="str">
        <f t="shared" si="33"/>
        <v xml:space="preserve"> </v>
      </c>
      <c r="M80" s="88">
        <v>168.29138</v>
      </c>
      <c r="N80" s="86">
        <v>112.00412</v>
      </c>
      <c r="O80" s="87">
        <f t="shared" si="34"/>
        <v>0.66553688014204881</v>
      </c>
      <c r="P80" s="88">
        <v>137.85038</v>
      </c>
      <c r="Q80" s="86">
        <v>119.73539</v>
      </c>
      <c r="R80" s="90">
        <f t="shared" ref="R80:R81" si="40">IF(Q80=0," ",IF(Q80/P80*100&gt;200,"св.200",Q80/P80))</f>
        <v>0.86858948085598309</v>
      </c>
      <c r="S80" s="1"/>
      <c r="T80" s="1"/>
      <c r="U80" s="1"/>
      <c r="V80" s="1"/>
    </row>
    <row r="81" spans="1:22" s="23" customFormat="1" ht="15" customHeight="1" outlineLevel="1" x14ac:dyDescent="0.25">
      <c r="A81" s="21"/>
      <c r="B81" s="21"/>
      <c r="C81" s="84" t="s">
        <v>155</v>
      </c>
      <c r="D81" s="88">
        <f t="shared" si="26"/>
        <v>591.90665000000001</v>
      </c>
      <c r="E81" s="86">
        <f t="shared" si="26"/>
        <v>495.91141999999996</v>
      </c>
      <c r="F81" s="87">
        <f t="shared" si="39"/>
        <v>0.8378203218362219</v>
      </c>
      <c r="G81" s="85">
        <v>0.22434999999999999</v>
      </c>
      <c r="H81" s="86">
        <v>0.76734999999999998</v>
      </c>
      <c r="I81" s="87" t="str">
        <f t="shared" si="38"/>
        <v>св.200</v>
      </c>
      <c r="J81" s="88"/>
      <c r="K81" s="86"/>
      <c r="L81" s="89"/>
      <c r="M81" s="88">
        <v>144.62429</v>
      </c>
      <c r="N81" s="86">
        <v>124.30215</v>
      </c>
      <c r="O81" s="87">
        <f t="shared" si="34"/>
        <v>0.85948321682339801</v>
      </c>
      <c r="P81" s="88">
        <v>447.05801000000002</v>
      </c>
      <c r="Q81" s="86">
        <v>370.84191999999996</v>
      </c>
      <c r="R81" s="87">
        <f t="shared" si="40"/>
        <v>0.82951633055405927</v>
      </c>
      <c r="S81" s="2"/>
      <c r="T81" s="2"/>
      <c r="U81" s="2"/>
      <c r="V81" s="2"/>
    </row>
    <row r="82" spans="1:22" s="7" customFormat="1" ht="15" customHeight="1" outlineLevel="1" x14ac:dyDescent="0.25">
      <c r="A82" s="8"/>
      <c r="B82" s="8"/>
      <c r="C82" s="91" t="s">
        <v>71</v>
      </c>
      <c r="D82" s="88">
        <f t="shared" si="26"/>
        <v>83.057069999999996</v>
      </c>
      <c r="E82" s="86">
        <f t="shared" si="26"/>
        <v>45.485240000000005</v>
      </c>
      <c r="F82" s="87">
        <f t="shared" si="39"/>
        <v>0.5476383888812838</v>
      </c>
      <c r="G82" s="88">
        <v>17.708089999999999</v>
      </c>
      <c r="H82" s="86">
        <v>17.599299999999999</v>
      </c>
      <c r="I82" s="87">
        <f t="shared" si="38"/>
        <v>0.99385648028669382</v>
      </c>
      <c r="J82" s="88"/>
      <c r="K82" s="86"/>
      <c r="L82" s="87" t="str">
        <f t="shared" si="33"/>
        <v xml:space="preserve"> </v>
      </c>
      <c r="M82" s="88">
        <v>13.032</v>
      </c>
      <c r="N82" s="86">
        <v>12.719700000000001</v>
      </c>
      <c r="O82" s="87">
        <f t="shared" si="34"/>
        <v>0.97603591160221004</v>
      </c>
      <c r="P82" s="88">
        <v>52.316980000000001</v>
      </c>
      <c r="Q82" s="86">
        <v>15.16624</v>
      </c>
      <c r="R82" s="90">
        <f>IF(Q82=0," ",IF(Q82/P82*100&gt;200,"св.200",Q82/P82))</f>
        <v>0.28989135076221906</v>
      </c>
      <c r="S82" s="1"/>
      <c r="T82" s="1"/>
      <c r="U82" s="1"/>
      <c r="V82" s="1"/>
    </row>
    <row r="83" spans="1:22" ht="31.5" customHeight="1" x14ac:dyDescent="0.25">
      <c r="A83" s="9">
        <v>13</v>
      </c>
      <c r="B83" s="9"/>
      <c r="C83" s="81" t="s">
        <v>146</v>
      </c>
      <c r="D83" s="69">
        <f>SUM(D84:D88)</f>
        <v>21101.670109999999</v>
      </c>
      <c r="E83" s="82">
        <f>SUM(E84:E88)</f>
        <v>20443.741729999998</v>
      </c>
      <c r="F83" s="83">
        <f t="shared" si="32"/>
        <v>0.96882102807169701</v>
      </c>
      <c r="G83" s="69">
        <f>SUM(G84:G88)</f>
        <v>390.58988000000005</v>
      </c>
      <c r="H83" s="82">
        <f>SUM(H84:H88)</f>
        <v>367.17153000000002</v>
      </c>
      <c r="I83" s="83">
        <f t="shared" si="38"/>
        <v>0.94004363349096487</v>
      </c>
      <c r="J83" s="69">
        <f>SUM(J84:J88)</f>
        <v>0</v>
      </c>
      <c r="K83" s="82">
        <f>SUM(K84:K88)</f>
        <v>0</v>
      </c>
      <c r="L83" s="83" t="str">
        <f t="shared" si="33"/>
        <v xml:space="preserve"> </v>
      </c>
      <c r="M83" s="69">
        <f>SUM(M84:M88)</f>
        <v>1901.9966700000002</v>
      </c>
      <c r="N83" s="82">
        <f>SUM(N84:N88)</f>
        <v>1044.0597600000001</v>
      </c>
      <c r="O83" s="83">
        <f t="shared" si="34"/>
        <v>0.54892827966938551</v>
      </c>
      <c r="P83" s="69">
        <f>SUM(P84:P88)</f>
        <v>18809.083560000003</v>
      </c>
      <c r="Q83" s="82">
        <f>SUM(Q84:Q88)</f>
        <v>19032.510440000002</v>
      </c>
      <c r="R83" s="83">
        <f t="shared" si="35"/>
        <v>1.0118786691168276</v>
      </c>
      <c r="S83" s="1"/>
      <c r="T83" s="1"/>
      <c r="U83" s="1"/>
      <c r="V83" s="1"/>
    </row>
    <row r="84" spans="1:22" s="7" customFormat="1" ht="15" customHeight="1" outlineLevel="1" x14ac:dyDescent="0.25">
      <c r="A84" s="8"/>
      <c r="B84" s="8"/>
      <c r="C84" s="84" t="s">
        <v>167</v>
      </c>
      <c r="D84" s="88">
        <f t="shared" si="26"/>
        <v>18212.94052</v>
      </c>
      <c r="E84" s="86">
        <f t="shared" si="26"/>
        <v>18710.32085</v>
      </c>
      <c r="F84" s="87">
        <f t="shared" si="32"/>
        <v>1.0273091722588024</v>
      </c>
      <c r="G84" s="88">
        <v>295.15305000000001</v>
      </c>
      <c r="H84" s="86">
        <v>333.67338000000001</v>
      </c>
      <c r="I84" s="87">
        <f t="shared" si="38"/>
        <v>1.130509679639089</v>
      </c>
      <c r="J84" s="88"/>
      <c r="K84" s="86"/>
      <c r="L84" s="87" t="str">
        <f>IF(K84=0," ",IF(K84/J84*100&gt;200,"св.200",K84/J84))</f>
        <v xml:space="preserve"> </v>
      </c>
      <c r="M84" s="88">
        <v>887.26043000000004</v>
      </c>
      <c r="N84" s="86">
        <v>573.70289000000002</v>
      </c>
      <c r="O84" s="87">
        <f t="shared" si="34"/>
        <v>0.64660033356835267</v>
      </c>
      <c r="P84" s="88">
        <v>17030.527040000001</v>
      </c>
      <c r="Q84" s="86">
        <v>17802.944579999999</v>
      </c>
      <c r="R84" s="87">
        <f t="shared" si="35"/>
        <v>1.0453548817476876</v>
      </c>
      <c r="S84" s="1"/>
      <c r="T84" s="1"/>
      <c r="U84" s="1"/>
      <c r="V84" s="1"/>
    </row>
    <row r="85" spans="1:22" s="7" customFormat="1" ht="15" customHeight="1" outlineLevel="1" x14ac:dyDescent="0.25">
      <c r="A85" s="8"/>
      <c r="B85" s="8"/>
      <c r="C85" s="84" t="s">
        <v>145</v>
      </c>
      <c r="D85" s="88">
        <f t="shared" si="26"/>
        <v>1851.3823399999999</v>
      </c>
      <c r="E85" s="86">
        <f t="shared" si="26"/>
        <v>1004.99472</v>
      </c>
      <c r="F85" s="87">
        <f t="shared" si="32"/>
        <v>0.5428347771751999</v>
      </c>
      <c r="G85" s="88">
        <v>76.768419999999992</v>
      </c>
      <c r="H85" s="86">
        <v>14.877190000000001</v>
      </c>
      <c r="I85" s="87">
        <f t="shared" si="38"/>
        <v>0.19379309877681478</v>
      </c>
      <c r="J85" s="88"/>
      <c r="K85" s="86"/>
      <c r="L85" s="87" t="str">
        <f t="shared" si="33"/>
        <v xml:space="preserve"> </v>
      </c>
      <c r="M85" s="88">
        <v>614.31372999999996</v>
      </c>
      <c r="N85" s="86">
        <v>287.36084999999997</v>
      </c>
      <c r="O85" s="87">
        <f t="shared" si="34"/>
        <v>0.46777539873640783</v>
      </c>
      <c r="P85" s="88">
        <v>1160.3001899999999</v>
      </c>
      <c r="Q85" s="86">
        <v>702.75668000000007</v>
      </c>
      <c r="R85" s="87">
        <f t="shared" si="35"/>
        <v>0.60566798666127952</v>
      </c>
      <c r="S85" s="1"/>
      <c r="T85" s="1"/>
      <c r="U85" s="1"/>
      <c r="V85" s="1"/>
    </row>
    <row r="86" spans="1:22" s="7" customFormat="1" ht="15" customHeight="1" outlineLevel="1" x14ac:dyDescent="0.25">
      <c r="A86" s="8"/>
      <c r="B86" s="8"/>
      <c r="C86" s="84" t="s">
        <v>70</v>
      </c>
      <c r="D86" s="88">
        <f t="shared" si="26"/>
        <v>774.01643000000001</v>
      </c>
      <c r="E86" s="86">
        <f t="shared" si="26"/>
        <v>489.21937000000003</v>
      </c>
      <c r="F86" s="87">
        <f t="shared" si="32"/>
        <v>0.63205295267440254</v>
      </c>
      <c r="G86" s="88">
        <v>0.15709999999999999</v>
      </c>
      <c r="H86" s="86">
        <v>0.85965000000000003</v>
      </c>
      <c r="I86" s="87" t="str">
        <f t="shared" si="38"/>
        <v>св.200</v>
      </c>
      <c r="J86" s="88"/>
      <c r="K86" s="86"/>
      <c r="L86" s="87" t="str">
        <f t="shared" si="33"/>
        <v xml:space="preserve"> </v>
      </c>
      <c r="M86" s="88">
        <v>335.59325999999999</v>
      </c>
      <c r="N86" s="86">
        <v>121.90889999999999</v>
      </c>
      <c r="O86" s="87">
        <f t="shared" si="34"/>
        <v>0.36326385100821151</v>
      </c>
      <c r="P86" s="88">
        <v>438.26607000000001</v>
      </c>
      <c r="Q86" s="86">
        <v>366.45082000000002</v>
      </c>
      <c r="R86" s="87">
        <f t="shared" si="35"/>
        <v>0.83613778269442585</v>
      </c>
      <c r="S86" s="1"/>
      <c r="T86" s="1"/>
      <c r="U86" s="1"/>
      <c r="V86" s="1"/>
    </row>
    <row r="87" spans="1:22" s="7" customFormat="1" ht="15" customHeight="1" outlineLevel="1" x14ac:dyDescent="0.25">
      <c r="A87" s="8"/>
      <c r="B87" s="8"/>
      <c r="C87" s="84" t="s">
        <v>69</v>
      </c>
      <c r="D87" s="88">
        <f t="shared" si="26"/>
        <v>158.44403</v>
      </c>
      <c r="E87" s="86">
        <f t="shared" si="26"/>
        <v>139.80975000000001</v>
      </c>
      <c r="F87" s="87">
        <f t="shared" si="32"/>
        <v>0.88239203458786053</v>
      </c>
      <c r="G87" s="88">
        <v>18.324110000000001</v>
      </c>
      <c r="H87" s="86">
        <v>17.574110000000001</v>
      </c>
      <c r="I87" s="87">
        <f t="shared" si="38"/>
        <v>0.95907031773985207</v>
      </c>
      <c r="J87" s="88"/>
      <c r="K87" s="86"/>
      <c r="L87" s="87" t="str">
        <f t="shared" si="33"/>
        <v xml:space="preserve"> </v>
      </c>
      <c r="M87" s="88">
        <v>49.077249999999999</v>
      </c>
      <c r="N87" s="86">
        <v>45.679250000000003</v>
      </c>
      <c r="O87" s="87">
        <f t="shared" si="34"/>
        <v>0.93076221670937154</v>
      </c>
      <c r="P87" s="88">
        <v>91.042670000000001</v>
      </c>
      <c r="Q87" s="86">
        <v>76.556389999999993</v>
      </c>
      <c r="R87" s="87">
        <f t="shared" si="35"/>
        <v>0.84088471922011943</v>
      </c>
      <c r="S87" s="1"/>
      <c r="T87" s="1"/>
      <c r="U87" s="1"/>
      <c r="V87" s="1"/>
    </row>
    <row r="88" spans="1:22" s="7" customFormat="1" ht="15" customHeight="1" outlineLevel="1" x14ac:dyDescent="0.25">
      <c r="A88" s="8"/>
      <c r="B88" s="8"/>
      <c r="C88" s="84" t="s">
        <v>68</v>
      </c>
      <c r="D88" s="88">
        <f t="shared" si="26"/>
        <v>104.88678999999999</v>
      </c>
      <c r="E88" s="86">
        <f t="shared" si="26"/>
        <v>99.397040000000004</v>
      </c>
      <c r="F88" s="87">
        <f t="shared" si="32"/>
        <v>0.9476602344299031</v>
      </c>
      <c r="G88" s="88">
        <v>0.18719999999999998</v>
      </c>
      <c r="H88" s="86">
        <v>0.18719999999999998</v>
      </c>
      <c r="I88" s="87">
        <f t="shared" si="38"/>
        <v>1</v>
      </c>
      <c r="J88" s="88"/>
      <c r="K88" s="86"/>
      <c r="L88" s="87" t="str">
        <f t="shared" si="33"/>
        <v xml:space="preserve"> </v>
      </c>
      <c r="M88" s="88">
        <v>15.752000000000001</v>
      </c>
      <c r="N88" s="86">
        <v>15.407870000000001</v>
      </c>
      <c r="O88" s="87">
        <f t="shared" si="34"/>
        <v>0.97815325038090406</v>
      </c>
      <c r="P88" s="88">
        <v>88.947589999999991</v>
      </c>
      <c r="Q88" s="86">
        <v>83.801969999999997</v>
      </c>
      <c r="R88" s="87">
        <f t="shared" si="35"/>
        <v>0.94214997843111892</v>
      </c>
      <c r="S88" s="1"/>
      <c r="T88" s="1"/>
      <c r="U88" s="1"/>
      <c r="V88" s="1"/>
    </row>
    <row r="89" spans="1:22" ht="32.25" customHeight="1" x14ac:dyDescent="0.25">
      <c r="A89" s="9">
        <v>14</v>
      </c>
      <c r="B89" s="9"/>
      <c r="C89" s="81" t="s">
        <v>144</v>
      </c>
      <c r="D89" s="69">
        <f>SUM(D90:D94)</f>
        <v>4476.1042699999998</v>
      </c>
      <c r="E89" s="82">
        <f>SUM(E90:E94)</f>
        <v>4321.9155600000004</v>
      </c>
      <c r="F89" s="83">
        <f t="shared" si="32"/>
        <v>0.96555292265343062</v>
      </c>
      <c r="G89" s="69">
        <f>SUM(G90:G94)</f>
        <v>31.197230000000001</v>
      </c>
      <c r="H89" s="82">
        <f>SUM(H90:H94)</f>
        <v>99.48420999999999</v>
      </c>
      <c r="I89" s="83" t="str">
        <f t="shared" si="38"/>
        <v>св.200</v>
      </c>
      <c r="J89" s="69">
        <f>SUM(J90:J94)</f>
        <v>0</v>
      </c>
      <c r="K89" s="82">
        <f>SUM(K90:K94)</f>
        <v>0</v>
      </c>
      <c r="L89" s="83" t="str">
        <f t="shared" si="33"/>
        <v xml:space="preserve"> </v>
      </c>
      <c r="M89" s="69">
        <f>SUM(M90:M94)</f>
        <v>2440.6228400000005</v>
      </c>
      <c r="N89" s="82">
        <f>SUM(N90:N94)</f>
        <v>2339.4505400000003</v>
      </c>
      <c r="O89" s="83">
        <f t="shared" si="34"/>
        <v>0.95854652413233987</v>
      </c>
      <c r="P89" s="69">
        <f>SUM(P90:P94)</f>
        <v>2004.2842000000001</v>
      </c>
      <c r="Q89" s="82">
        <f>SUM(Q90:Q94)</f>
        <v>1882.98081</v>
      </c>
      <c r="R89" s="83">
        <f t="shared" si="35"/>
        <v>0.93947794928483697</v>
      </c>
      <c r="S89" s="1"/>
      <c r="T89" s="1"/>
      <c r="U89" s="1"/>
      <c r="V89" s="1"/>
    </row>
    <row r="90" spans="1:22" s="7" customFormat="1" ht="15" customHeight="1" outlineLevel="1" x14ac:dyDescent="0.25">
      <c r="A90" s="8"/>
      <c r="B90" s="8"/>
      <c r="C90" s="84" t="s">
        <v>182</v>
      </c>
      <c r="D90" s="88">
        <f t="shared" si="26"/>
        <v>3135.8897099999999</v>
      </c>
      <c r="E90" s="86">
        <f t="shared" si="26"/>
        <v>3062.9952600000001</v>
      </c>
      <c r="F90" s="87">
        <f t="shared" si="32"/>
        <v>0.97675477878971717</v>
      </c>
      <c r="G90" s="88">
        <v>28.893599999999999</v>
      </c>
      <c r="H90" s="86">
        <v>87.613199999999992</v>
      </c>
      <c r="I90" s="87" t="str">
        <f t="shared" si="38"/>
        <v>св.200</v>
      </c>
      <c r="J90" s="88"/>
      <c r="K90" s="86"/>
      <c r="L90" s="87" t="str">
        <f t="shared" si="33"/>
        <v xml:space="preserve"> </v>
      </c>
      <c r="M90" s="88">
        <v>2205.1738</v>
      </c>
      <c r="N90" s="86">
        <v>2129.4806200000003</v>
      </c>
      <c r="O90" s="87">
        <f t="shared" si="34"/>
        <v>0.96567473275802584</v>
      </c>
      <c r="P90" s="88">
        <v>901.82231000000002</v>
      </c>
      <c r="Q90" s="86">
        <v>845.90143999999998</v>
      </c>
      <c r="R90" s="87">
        <f>IF(P90=0," ",IF(Q90/P90*100&gt;200,"св.200",Q90/P90))</f>
        <v>0.93799125461866206</v>
      </c>
      <c r="S90" s="1"/>
      <c r="T90" s="1"/>
      <c r="U90" s="1"/>
      <c r="V90" s="1"/>
    </row>
    <row r="91" spans="1:22" s="7" customFormat="1" ht="15" customHeight="1" outlineLevel="1" x14ac:dyDescent="0.25">
      <c r="A91" s="8"/>
      <c r="B91" s="8"/>
      <c r="C91" s="84" t="s">
        <v>67</v>
      </c>
      <c r="D91" s="88">
        <f t="shared" si="26"/>
        <v>190.98688000000001</v>
      </c>
      <c r="E91" s="86">
        <f t="shared" si="26"/>
        <v>177.72271999999998</v>
      </c>
      <c r="F91" s="87">
        <f t="shared" si="32"/>
        <v>0.93054936548521017</v>
      </c>
      <c r="G91" s="88">
        <v>1.6983499999999998</v>
      </c>
      <c r="H91" s="86">
        <v>1.8059700000000001</v>
      </c>
      <c r="I91" s="87">
        <f t="shared" si="38"/>
        <v>1.0633673859922868</v>
      </c>
      <c r="J91" s="88"/>
      <c r="K91" s="86"/>
      <c r="L91" s="87" t="str">
        <f t="shared" si="33"/>
        <v xml:space="preserve"> </v>
      </c>
      <c r="M91" s="88">
        <v>32.072630000000004</v>
      </c>
      <c r="N91" s="86">
        <v>24.394509999999997</v>
      </c>
      <c r="O91" s="87">
        <f t="shared" si="34"/>
        <v>0.76060210840208597</v>
      </c>
      <c r="P91" s="88">
        <v>157.2159</v>
      </c>
      <c r="Q91" s="86">
        <v>151.52223999999998</v>
      </c>
      <c r="R91" s="87">
        <f t="shared" si="35"/>
        <v>0.96378445182707329</v>
      </c>
      <c r="S91" s="1"/>
      <c r="T91" s="1"/>
      <c r="U91" s="1"/>
      <c r="V91" s="1"/>
    </row>
    <row r="92" spans="1:22" s="7" customFormat="1" ht="15" customHeight="1" outlineLevel="1" x14ac:dyDescent="0.25">
      <c r="A92" s="8"/>
      <c r="B92" s="8"/>
      <c r="C92" s="84" t="s">
        <v>66</v>
      </c>
      <c r="D92" s="88">
        <f t="shared" si="26"/>
        <v>607.44941999999992</v>
      </c>
      <c r="E92" s="86">
        <f t="shared" si="26"/>
        <v>584.58453999999995</v>
      </c>
      <c r="F92" s="87">
        <f t="shared" si="32"/>
        <v>0.9623592035037255</v>
      </c>
      <c r="G92" s="88">
        <v>0.38235000000000002</v>
      </c>
      <c r="H92" s="86">
        <v>9.3719000000000001</v>
      </c>
      <c r="I92" s="87" t="str">
        <f t="shared" si="38"/>
        <v>св.200</v>
      </c>
      <c r="J92" s="88"/>
      <c r="K92" s="86"/>
      <c r="L92" s="87" t="str">
        <f t="shared" si="33"/>
        <v xml:space="preserve"> </v>
      </c>
      <c r="M92" s="88">
        <v>75.32808</v>
      </c>
      <c r="N92" s="86">
        <v>64.756280000000004</v>
      </c>
      <c r="O92" s="87">
        <f t="shared" si="34"/>
        <v>0.85965658490167285</v>
      </c>
      <c r="P92" s="88">
        <v>531.73898999999994</v>
      </c>
      <c r="Q92" s="86">
        <v>510.45635999999996</v>
      </c>
      <c r="R92" s="87">
        <f t="shared" si="35"/>
        <v>0.95997541951926457</v>
      </c>
      <c r="S92" s="1"/>
      <c r="T92" s="1"/>
      <c r="U92" s="1"/>
      <c r="V92" s="1"/>
    </row>
    <row r="93" spans="1:22" s="7" customFormat="1" ht="15" customHeight="1" outlineLevel="1" x14ac:dyDescent="0.25">
      <c r="A93" s="8"/>
      <c r="B93" s="8"/>
      <c r="C93" s="84" t="s">
        <v>65</v>
      </c>
      <c r="D93" s="88">
        <f t="shared" si="26"/>
        <v>347.64923999999996</v>
      </c>
      <c r="E93" s="86">
        <f t="shared" si="26"/>
        <v>317.12904000000003</v>
      </c>
      <c r="F93" s="87">
        <f t="shared" si="32"/>
        <v>0.91220978938426578</v>
      </c>
      <c r="G93" s="88">
        <v>0.18184999999999998</v>
      </c>
      <c r="H93" s="86">
        <v>0.29128999999999999</v>
      </c>
      <c r="I93" s="87">
        <f>IF(G93&lt;=0.01," ",IF(H93/G93*100&gt;200,"св.200",H93/G93))</f>
        <v>1.6018146824305748</v>
      </c>
      <c r="J93" s="88"/>
      <c r="K93" s="86"/>
      <c r="L93" s="87" t="str">
        <f t="shared" si="33"/>
        <v xml:space="preserve"> </v>
      </c>
      <c r="M93" s="88">
        <v>87.576719999999995</v>
      </c>
      <c r="N93" s="86">
        <v>80.943520000000007</v>
      </c>
      <c r="O93" s="87">
        <f t="shared" si="34"/>
        <v>0.92425841022591404</v>
      </c>
      <c r="P93" s="88">
        <v>259.89067</v>
      </c>
      <c r="Q93" s="86">
        <v>235.89423000000002</v>
      </c>
      <c r="R93" s="87">
        <f t="shared" si="35"/>
        <v>0.90766717404668673</v>
      </c>
      <c r="S93" s="1"/>
      <c r="T93" s="1"/>
      <c r="U93" s="1"/>
      <c r="V93" s="1"/>
    </row>
    <row r="94" spans="1:22" s="7" customFormat="1" ht="15" customHeight="1" outlineLevel="1" x14ac:dyDescent="0.25">
      <c r="A94" s="8"/>
      <c r="B94" s="8"/>
      <c r="C94" s="84" t="s">
        <v>64</v>
      </c>
      <c r="D94" s="88">
        <f t="shared" si="26"/>
        <v>194.12901999999997</v>
      </c>
      <c r="E94" s="86">
        <f t="shared" si="26"/>
        <v>179.48400000000004</v>
      </c>
      <c r="F94" s="87">
        <f t="shared" ref="F94:F125" si="41">IF(D94=0," ",IF(E94/D94*100&gt;200,"св.200",E94/D94))</f>
        <v>0.92456037742322128</v>
      </c>
      <c r="G94" s="88">
        <v>4.1079999999999998E-2</v>
      </c>
      <c r="H94" s="86">
        <v>0.40185000000000004</v>
      </c>
      <c r="I94" s="87" t="str">
        <f t="shared" si="38"/>
        <v>св.200</v>
      </c>
      <c r="J94" s="88"/>
      <c r="K94" s="86"/>
      <c r="L94" s="87" t="str">
        <f>IF(J94=0," ",IF(K94/J94*100&gt;200,"св.200",K94/J94))</f>
        <v xml:space="preserve"> </v>
      </c>
      <c r="M94" s="88">
        <v>40.471609999999998</v>
      </c>
      <c r="N94" s="86">
        <v>39.875610000000002</v>
      </c>
      <c r="O94" s="87">
        <f t="shared" ref="O94:O125" si="42">IF(M94=0," ",IF(N94/M94*100&gt;200,"св.200",N94/M94))</f>
        <v>0.98527362761204718</v>
      </c>
      <c r="P94" s="88">
        <v>153.61632999999998</v>
      </c>
      <c r="Q94" s="86">
        <v>139.20654000000002</v>
      </c>
      <c r="R94" s="87">
        <f t="shared" ref="R94:R125" si="43">IF(P94=0," ",IF(Q94/P94*100&gt;200,"св.200",Q94/P94))</f>
        <v>0.90619623577779806</v>
      </c>
      <c r="S94" s="1"/>
      <c r="T94" s="1"/>
      <c r="U94" s="1"/>
      <c r="V94" s="1"/>
    </row>
    <row r="95" spans="1:22" ht="29.25" customHeight="1" x14ac:dyDescent="0.25">
      <c r="A95" s="9">
        <v>15</v>
      </c>
      <c r="B95" s="9"/>
      <c r="C95" s="81" t="s">
        <v>63</v>
      </c>
      <c r="D95" s="69">
        <f>SUM(D96:D99)</f>
        <v>5501.5772499999994</v>
      </c>
      <c r="E95" s="82">
        <f>SUM(E96:E99)</f>
        <v>4977.4951300000002</v>
      </c>
      <c r="F95" s="83">
        <f t="shared" si="41"/>
        <v>0.90473965988571747</v>
      </c>
      <c r="G95" s="69">
        <f>SUM(G96:G99)</f>
        <v>512.48045000000002</v>
      </c>
      <c r="H95" s="82">
        <f>SUM(H96:H99)</f>
        <v>527.24955999999997</v>
      </c>
      <c r="I95" s="83">
        <f t="shared" si="38"/>
        <v>1.0288188749444003</v>
      </c>
      <c r="J95" s="69">
        <f>SUM(J96:J99)</f>
        <v>0</v>
      </c>
      <c r="K95" s="82">
        <f>SUM(K96:K99)</f>
        <v>0</v>
      </c>
      <c r="L95" s="83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2">
        <f>SUM(N96:N99)</f>
        <v>1832.8631800000001</v>
      </c>
      <c r="O95" s="83">
        <f t="shared" si="42"/>
        <v>0.87948825068336145</v>
      </c>
      <c r="P95" s="69">
        <f>SUM(P96:P99)</f>
        <v>2905.08581</v>
      </c>
      <c r="Q95" s="82">
        <f>SUM(Q96:Q99)</f>
        <v>2617.3823899999998</v>
      </c>
      <c r="R95" s="83">
        <f t="shared" si="43"/>
        <v>0.90096560349107202</v>
      </c>
      <c r="S95" s="1"/>
      <c r="T95" s="1"/>
      <c r="U95" s="1"/>
      <c r="V95" s="1"/>
    </row>
    <row r="96" spans="1:22" s="7" customFormat="1" ht="14.25" customHeight="1" outlineLevel="1" x14ac:dyDescent="0.25">
      <c r="A96" s="8"/>
      <c r="B96" s="8"/>
      <c r="C96" s="84" t="s">
        <v>62</v>
      </c>
      <c r="D96" s="88">
        <f t="shared" ref="D96:E141" si="45">(G96+J96+M96+P96)</f>
        <v>3144.4593500000001</v>
      </c>
      <c r="E96" s="86">
        <f t="shared" si="45"/>
        <v>2845.4586499999996</v>
      </c>
      <c r="F96" s="87">
        <f t="shared" si="41"/>
        <v>0.90491188890707064</v>
      </c>
      <c r="G96" s="88">
        <v>333.89052000000004</v>
      </c>
      <c r="H96" s="86">
        <v>405.30940999999996</v>
      </c>
      <c r="I96" s="87">
        <f t="shared" si="38"/>
        <v>1.2138991247789841</v>
      </c>
      <c r="J96" s="88"/>
      <c r="K96" s="86"/>
      <c r="L96" s="87" t="str">
        <f t="shared" si="44"/>
        <v xml:space="preserve"> </v>
      </c>
      <c r="M96" s="88">
        <v>1553.9003799999998</v>
      </c>
      <c r="N96" s="86">
        <v>1329.6237900000001</v>
      </c>
      <c r="O96" s="87">
        <f t="shared" si="42"/>
        <v>0.85566861757251145</v>
      </c>
      <c r="P96" s="88">
        <v>1256.6684499999999</v>
      </c>
      <c r="Q96" s="86">
        <v>1110.5254499999999</v>
      </c>
      <c r="R96" s="87">
        <f t="shared" si="43"/>
        <v>0.88370600057636517</v>
      </c>
      <c r="S96" s="1"/>
      <c r="T96" s="1"/>
      <c r="U96" s="1"/>
      <c r="V96" s="1"/>
    </row>
    <row r="97" spans="1:22" s="7" customFormat="1" ht="15" customHeight="1" outlineLevel="1" x14ac:dyDescent="0.25">
      <c r="A97" s="8"/>
      <c r="B97" s="8"/>
      <c r="C97" s="84" t="s">
        <v>61</v>
      </c>
      <c r="D97" s="88">
        <f t="shared" si="45"/>
        <v>1459.34239</v>
      </c>
      <c r="E97" s="86">
        <f t="shared" si="45"/>
        <v>1348.9121</v>
      </c>
      <c r="F97" s="87">
        <f t="shared" si="41"/>
        <v>0.92432873138153682</v>
      </c>
      <c r="G97" s="88">
        <v>174.22301999999999</v>
      </c>
      <c r="H97" s="86">
        <v>114.01353999999999</v>
      </c>
      <c r="I97" s="87">
        <f t="shared" si="38"/>
        <v>0.65441145492713881</v>
      </c>
      <c r="J97" s="88"/>
      <c r="K97" s="86"/>
      <c r="L97" s="87" t="str">
        <f t="shared" si="44"/>
        <v xml:space="preserve"> </v>
      </c>
      <c r="M97" s="88">
        <v>288.61590000000001</v>
      </c>
      <c r="N97" s="86">
        <v>282.55237</v>
      </c>
      <c r="O97" s="87">
        <f t="shared" si="42"/>
        <v>0.97899100500007097</v>
      </c>
      <c r="P97" s="88">
        <v>996.50346999999999</v>
      </c>
      <c r="Q97" s="86">
        <v>952.34618999999998</v>
      </c>
      <c r="R97" s="87">
        <f t="shared" si="43"/>
        <v>0.955687780996889</v>
      </c>
      <c r="S97" s="1"/>
      <c r="T97" s="1"/>
      <c r="U97" s="1"/>
      <c r="V97" s="1"/>
    </row>
    <row r="98" spans="1:22" s="7" customFormat="1" ht="15" customHeight="1" outlineLevel="1" x14ac:dyDescent="0.25">
      <c r="A98" s="8"/>
      <c r="B98" s="8"/>
      <c r="C98" s="84" t="s">
        <v>60</v>
      </c>
      <c r="D98" s="88">
        <f t="shared" si="45"/>
        <v>542.52006000000006</v>
      </c>
      <c r="E98" s="86">
        <f t="shared" si="45"/>
        <v>463.27067</v>
      </c>
      <c r="F98" s="87">
        <f t="shared" si="41"/>
        <v>0.85392357657705775</v>
      </c>
      <c r="G98" s="88">
        <v>0.52566999999999997</v>
      </c>
      <c r="H98" s="86">
        <v>4.2153199999999993</v>
      </c>
      <c r="I98" s="87" t="str">
        <f t="shared" si="38"/>
        <v>св.200</v>
      </c>
      <c r="J98" s="88"/>
      <c r="K98" s="86"/>
      <c r="L98" s="87" t="str">
        <f t="shared" si="44"/>
        <v xml:space="preserve"> </v>
      </c>
      <c r="M98" s="88">
        <v>155.37181000000001</v>
      </c>
      <c r="N98" s="86">
        <v>141.01483999999999</v>
      </c>
      <c r="O98" s="87">
        <f t="shared" si="42"/>
        <v>0.90759604332343158</v>
      </c>
      <c r="P98" s="88">
        <v>386.62258000000003</v>
      </c>
      <c r="Q98" s="86">
        <v>318.04050999999998</v>
      </c>
      <c r="R98" s="87">
        <f t="shared" si="43"/>
        <v>0.82261235233596541</v>
      </c>
      <c r="S98" s="1"/>
      <c r="T98" s="1"/>
      <c r="U98" s="1"/>
      <c r="V98" s="1"/>
    </row>
    <row r="99" spans="1:22" s="7" customFormat="1" ht="15" customHeight="1" outlineLevel="1" x14ac:dyDescent="0.25">
      <c r="A99" s="8"/>
      <c r="B99" s="8"/>
      <c r="C99" s="84" t="s">
        <v>59</v>
      </c>
      <c r="D99" s="88">
        <f t="shared" si="45"/>
        <v>355.25545</v>
      </c>
      <c r="E99" s="86">
        <f t="shared" si="45"/>
        <v>319.85370999999998</v>
      </c>
      <c r="F99" s="87">
        <f t="shared" si="41"/>
        <v>0.90034849570921427</v>
      </c>
      <c r="G99" s="88">
        <v>3.84124</v>
      </c>
      <c r="H99" s="86">
        <v>3.71129</v>
      </c>
      <c r="I99" s="87">
        <f t="shared" si="38"/>
        <v>0.96616977850902308</v>
      </c>
      <c r="J99" s="88"/>
      <c r="K99" s="86"/>
      <c r="L99" s="87" t="str">
        <f t="shared" si="44"/>
        <v xml:space="preserve"> </v>
      </c>
      <c r="M99" s="88">
        <v>86.122899999999987</v>
      </c>
      <c r="N99" s="86">
        <v>79.672179999999997</v>
      </c>
      <c r="O99" s="87">
        <f t="shared" si="42"/>
        <v>0.92509866713731204</v>
      </c>
      <c r="P99" s="88">
        <v>265.29131000000001</v>
      </c>
      <c r="Q99" s="86">
        <v>236.47023999999999</v>
      </c>
      <c r="R99" s="87">
        <f t="shared" si="43"/>
        <v>0.89136067065295121</v>
      </c>
      <c r="S99" s="1"/>
      <c r="T99" s="1"/>
      <c r="U99" s="1"/>
      <c r="V99" s="1"/>
    </row>
    <row r="100" spans="1:22" ht="29.25" customHeight="1" x14ac:dyDescent="0.25">
      <c r="A100" s="9">
        <v>16</v>
      </c>
      <c r="B100" s="9"/>
      <c r="C100" s="81" t="s">
        <v>143</v>
      </c>
      <c r="D100" s="69">
        <f>SUM(D101:D106)</f>
        <v>4828.2959300000002</v>
      </c>
      <c r="E100" s="82">
        <f>SUM(E101:E106)</f>
        <v>4227.0687899999994</v>
      </c>
      <c r="F100" s="83">
        <f t="shared" si="41"/>
        <v>0.87547839885613621</v>
      </c>
      <c r="G100" s="69">
        <f>SUM(G101:G106)</f>
        <v>378.21470000000005</v>
      </c>
      <c r="H100" s="82">
        <f>SUM(H101:H106)</f>
        <v>153.54284999999999</v>
      </c>
      <c r="I100" s="83">
        <f t="shared" si="38"/>
        <v>0.40596743066834778</v>
      </c>
      <c r="J100" s="69">
        <f>SUM(J101:J106)</f>
        <v>0</v>
      </c>
      <c r="K100" s="82">
        <f>SUM(K101:K106)</f>
        <v>0</v>
      </c>
      <c r="L100" s="83" t="str">
        <f t="shared" si="44"/>
        <v xml:space="preserve"> </v>
      </c>
      <c r="M100" s="69">
        <f>SUM(M101:M106)</f>
        <v>480.45072999999996</v>
      </c>
      <c r="N100" s="82">
        <f>SUM(N101:N106)</f>
        <v>403.02813000000003</v>
      </c>
      <c r="O100" s="83">
        <f t="shared" si="42"/>
        <v>0.83885423589636354</v>
      </c>
      <c r="P100" s="69">
        <f>SUM(P101:P106)</f>
        <v>3969.6304999999998</v>
      </c>
      <c r="Q100" s="82">
        <f>SUM(Q101:Q106)</f>
        <v>3670.4978099999994</v>
      </c>
      <c r="R100" s="83">
        <f t="shared" si="43"/>
        <v>0.9246447018179651</v>
      </c>
      <c r="S100" s="1"/>
      <c r="T100" s="1"/>
      <c r="U100" s="1"/>
      <c r="V100" s="1"/>
    </row>
    <row r="101" spans="1:22" s="7" customFormat="1" ht="15" customHeight="1" outlineLevel="1" x14ac:dyDescent="0.25">
      <c r="A101" s="8"/>
      <c r="B101" s="8"/>
      <c r="C101" s="84" t="s">
        <v>142</v>
      </c>
      <c r="D101" s="88">
        <f t="shared" si="45"/>
        <v>1299.2552000000001</v>
      </c>
      <c r="E101" s="86">
        <f t="shared" si="45"/>
        <v>921.95730000000003</v>
      </c>
      <c r="F101" s="87">
        <f t="shared" si="41"/>
        <v>0.70960447185433628</v>
      </c>
      <c r="G101" s="88">
        <v>371.65213</v>
      </c>
      <c r="H101" s="86">
        <v>147.54434000000001</v>
      </c>
      <c r="I101" s="87">
        <f t="shared" si="38"/>
        <v>0.39699581433853215</v>
      </c>
      <c r="J101" s="88"/>
      <c r="K101" s="86"/>
      <c r="L101" s="87" t="str">
        <f t="shared" si="44"/>
        <v xml:space="preserve"> </v>
      </c>
      <c r="M101" s="88">
        <v>248.75626</v>
      </c>
      <c r="N101" s="86">
        <v>189.22574</v>
      </c>
      <c r="O101" s="87">
        <f t="shared" si="42"/>
        <v>0.76068734913444991</v>
      </c>
      <c r="P101" s="88">
        <v>678.84681</v>
      </c>
      <c r="Q101" s="86">
        <v>585.18722000000002</v>
      </c>
      <c r="R101" s="87">
        <f t="shared" si="43"/>
        <v>0.86203133222353956</v>
      </c>
      <c r="S101" s="1"/>
      <c r="T101" s="1"/>
      <c r="U101" s="1"/>
      <c r="V101" s="1"/>
    </row>
    <row r="102" spans="1:22" s="7" customFormat="1" ht="15" customHeight="1" outlineLevel="1" x14ac:dyDescent="0.25">
      <c r="A102" s="8"/>
      <c r="B102" s="8"/>
      <c r="C102" s="84" t="s">
        <v>58</v>
      </c>
      <c r="D102" s="88">
        <f t="shared" si="45"/>
        <v>234.56324999999998</v>
      </c>
      <c r="E102" s="86">
        <f t="shared" si="45"/>
        <v>211.13194000000001</v>
      </c>
      <c r="F102" s="87">
        <f t="shared" si="41"/>
        <v>0.9001066450093953</v>
      </c>
      <c r="G102" s="88">
        <v>0.9088099999999999</v>
      </c>
      <c r="H102" s="86">
        <v>1.89228</v>
      </c>
      <c r="I102" s="87" t="str">
        <f t="shared" ref="I102:I108" si="46">IF(G102=0," ",IF(H102/G102*100&gt;200,"св.200",H102/G102))</f>
        <v>св.200</v>
      </c>
      <c r="J102" s="88"/>
      <c r="K102" s="86"/>
      <c r="L102" s="87" t="str">
        <f t="shared" si="44"/>
        <v xml:space="preserve"> </v>
      </c>
      <c r="M102" s="88">
        <v>67.025639999999996</v>
      </c>
      <c r="N102" s="86">
        <v>61.188690000000001</v>
      </c>
      <c r="O102" s="87">
        <f t="shared" si="42"/>
        <v>0.91291466966969659</v>
      </c>
      <c r="P102" s="88">
        <v>166.62879999999998</v>
      </c>
      <c r="Q102" s="86">
        <v>148.05097000000001</v>
      </c>
      <c r="R102" s="87">
        <f t="shared" si="43"/>
        <v>0.88850768894692889</v>
      </c>
      <c r="S102" s="1"/>
      <c r="T102" s="1"/>
      <c r="U102" s="1"/>
      <c r="V102" s="1"/>
    </row>
    <row r="103" spans="1:22" s="7" customFormat="1" ht="15" customHeight="1" outlineLevel="1" x14ac:dyDescent="0.25">
      <c r="A103" s="8"/>
      <c r="B103" s="8"/>
      <c r="C103" s="84" t="s">
        <v>57</v>
      </c>
      <c r="D103" s="88">
        <f t="shared" si="45"/>
        <v>947.97083999999995</v>
      </c>
      <c r="E103" s="86">
        <f t="shared" si="45"/>
        <v>885.00301999999999</v>
      </c>
      <c r="F103" s="87">
        <f t="shared" si="41"/>
        <v>0.93357620578286993</v>
      </c>
      <c r="G103" s="88">
        <v>0.32019999999999998</v>
      </c>
      <c r="H103" s="86">
        <v>0.64649999999999996</v>
      </c>
      <c r="I103" s="87" t="str">
        <f t="shared" si="46"/>
        <v>св.200</v>
      </c>
      <c r="J103" s="88"/>
      <c r="K103" s="86"/>
      <c r="L103" s="87" t="str">
        <f t="shared" si="44"/>
        <v xml:space="preserve"> </v>
      </c>
      <c r="M103" s="88">
        <v>48.903779999999998</v>
      </c>
      <c r="N103" s="86">
        <v>47.24532</v>
      </c>
      <c r="O103" s="87">
        <f t="shared" si="42"/>
        <v>0.96608728405043542</v>
      </c>
      <c r="P103" s="88">
        <v>898.74685999999997</v>
      </c>
      <c r="Q103" s="86">
        <v>837.11119999999994</v>
      </c>
      <c r="R103" s="87">
        <f t="shared" si="43"/>
        <v>0.93142044468450214</v>
      </c>
      <c r="S103" s="1"/>
      <c r="T103" s="1"/>
      <c r="U103" s="1"/>
      <c r="V103" s="1"/>
    </row>
    <row r="104" spans="1:22" s="7" customFormat="1" ht="15" customHeight="1" outlineLevel="1" x14ac:dyDescent="0.25">
      <c r="A104" s="8"/>
      <c r="B104" s="8"/>
      <c r="C104" s="84" t="s">
        <v>56</v>
      </c>
      <c r="D104" s="88">
        <f t="shared" si="45"/>
        <v>661.67813000000001</v>
      </c>
      <c r="E104" s="86">
        <f t="shared" si="45"/>
        <v>620.32725000000005</v>
      </c>
      <c r="F104" s="87">
        <f t="shared" si="41"/>
        <v>0.93750604995815723</v>
      </c>
      <c r="G104" s="88">
        <v>0.24740000000000001</v>
      </c>
      <c r="H104" s="86">
        <v>0.24740000000000001</v>
      </c>
      <c r="I104" s="87">
        <f t="shared" si="46"/>
        <v>1</v>
      </c>
      <c r="J104" s="88"/>
      <c r="K104" s="86"/>
      <c r="L104" s="87" t="str">
        <f t="shared" si="44"/>
        <v xml:space="preserve"> </v>
      </c>
      <c r="M104" s="88">
        <v>28.566179999999999</v>
      </c>
      <c r="N104" s="86">
        <v>26.401720000000001</v>
      </c>
      <c r="O104" s="87">
        <f t="shared" si="42"/>
        <v>0.92422998104751852</v>
      </c>
      <c r="P104" s="88">
        <v>632.86455000000001</v>
      </c>
      <c r="Q104" s="86">
        <v>593.67813000000001</v>
      </c>
      <c r="R104" s="87">
        <f t="shared" si="43"/>
        <v>0.93808087370354365</v>
      </c>
      <c r="S104" s="1"/>
      <c r="T104" s="1"/>
      <c r="U104" s="1"/>
      <c r="V104" s="1"/>
    </row>
    <row r="105" spans="1:22" s="7" customFormat="1" ht="15" customHeight="1" outlineLevel="1" x14ac:dyDescent="0.25">
      <c r="A105" s="8"/>
      <c r="B105" s="8"/>
      <c r="C105" s="84" t="s">
        <v>55</v>
      </c>
      <c r="D105" s="88">
        <f t="shared" si="45"/>
        <v>730.76299000000006</v>
      </c>
      <c r="E105" s="86">
        <f t="shared" si="45"/>
        <v>680.39995999999996</v>
      </c>
      <c r="F105" s="87">
        <f t="shared" si="41"/>
        <v>0.93108158091038506</v>
      </c>
      <c r="G105" s="88">
        <v>4.7180799999999996</v>
      </c>
      <c r="H105" s="86">
        <v>2.8442500000000002</v>
      </c>
      <c r="I105" s="87">
        <f t="shared" si="46"/>
        <v>0.6028405622626154</v>
      </c>
      <c r="J105" s="88"/>
      <c r="K105" s="86"/>
      <c r="L105" s="87" t="str">
        <f t="shared" si="44"/>
        <v xml:space="preserve"> </v>
      </c>
      <c r="M105" s="88">
        <v>8.6396299999999986</v>
      </c>
      <c r="N105" s="86">
        <v>7.9126300000000001</v>
      </c>
      <c r="O105" s="87">
        <f t="shared" si="42"/>
        <v>0.91585287795889425</v>
      </c>
      <c r="P105" s="88">
        <v>717.40528000000006</v>
      </c>
      <c r="Q105" s="86">
        <v>669.64307999999994</v>
      </c>
      <c r="R105" s="87">
        <f t="shared" si="43"/>
        <v>0.93342368486610505</v>
      </c>
      <c r="S105" s="1"/>
      <c r="T105" s="1"/>
      <c r="U105" s="1"/>
      <c r="V105" s="1"/>
    </row>
    <row r="106" spans="1:22" s="7" customFormat="1" ht="15" customHeight="1" outlineLevel="1" x14ac:dyDescent="0.25">
      <c r="A106" s="8"/>
      <c r="B106" s="8"/>
      <c r="C106" s="84" t="s">
        <v>54</v>
      </c>
      <c r="D106" s="88">
        <f t="shared" si="45"/>
        <v>954.06551999999999</v>
      </c>
      <c r="E106" s="86">
        <f t="shared" si="45"/>
        <v>908.2493199999999</v>
      </c>
      <c r="F106" s="87">
        <f t="shared" si="41"/>
        <v>0.95197793124312879</v>
      </c>
      <c r="G106" s="88">
        <v>0.36807999999999996</v>
      </c>
      <c r="H106" s="86">
        <v>0.36807999999999996</v>
      </c>
      <c r="I106" s="87">
        <f t="shared" si="46"/>
        <v>1</v>
      </c>
      <c r="J106" s="88"/>
      <c r="K106" s="86"/>
      <c r="L106" s="87" t="str">
        <f>IF(J106=0," ",IF(K106/J106*100&gt;200,"св.200",K106/J106))</f>
        <v xml:space="preserve"> </v>
      </c>
      <c r="M106" s="88">
        <v>78.559240000000003</v>
      </c>
      <c r="N106" s="86">
        <v>71.054029999999997</v>
      </c>
      <c r="O106" s="87">
        <f t="shared" si="42"/>
        <v>0.90446432526587572</v>
      </c>
      <c r="P106" s="88">
        <v>875.13819999999998</v>
      </c>
      <c r="Q106" s="86">
        <v>836.82720999999992</v>
      </c>
      <c r="R106" s="87">
        <f t="shared" si="43"/>
        <v>0.95622292570476286</v>
      </c>
      <c r="S106" s="1"/>
      <c r="T106" s="1"/>
      <c r="U106" s="1"/>
      <c r="V106" s="1"/>
    </row>
    <row r="107" spans="1:22" ht="31.5" customHeight="1" x14ac:dyDescent="0.25">
      <c r="A107" s="9">
        <v>17</v>
      </c>
      <c r="B107" s="9"/>
      <c r="C107" s="81" t="s">
        <v>171</v>
      </c>
      <c r="D107" s="69">
        <f>SUM(D108:D113)</f>
        <v>3537.2807400000002</v>
      </c>
      <c r="E107" s="82">
        <f>SUM(E108:E113)</f>
        <v>2990.2289700000001</v>
      </c>
      <c r="F107" s="83">
        <f t="shared" si="41"/>
        <v>0.84534680444956711</v>
      </c>
      <c r="G107" s="69">
        <f>SUM(G108:G113)</f>
        <v>84.730229999999992</v>
      </c>
      <c r="H107" s="82">
        <f>SUM(H108:H113)</f>
        <v>128.52746999999999</v>
      </c>
      <c r="I107" s="83">
        <f t="shared" si="46"/>
        <v>1.5169021729316681</v>
      </c>
      <c r="J107" s="69">
        <f>SUM(J108:J113)</f>
        <v>1.3527100000000001</v>
      </c>
      <c r="K107" s="82">
        <f>SUM(K108:K113)</f>
        <v>0</v>
      </c>
      <c r="L107" s="83">
        <f t="shared" si="44"/>
        <v>0</v>
      </c>
      <c r="M107" s="69">
        <f>SUM(M108:M113)</f>
        <v>957.20361000000003</v>
      </c>
      <c r="N107" s="82">
        <f>SUM(N108:N113)</f>
        <v>804.5369199999999</v>
      </c>
      <c r="O107" s="83">
        <f t="shared" si="42"/>
        <v>0.84050761154149833</v>
      </c>
      <c r="P107" s="69">
        <f>SUM(P108:P113)</f>
        <v>2493.9941899999999</v>
      </c>
      <c r="Q107" s="82">
        <f>SUM(Q108:Q113)</f>
        <v>2057.1645800000001</v>
      </c>
      <c r="R107" s="83">
        <f t="shared" si="43"/>
        <v>0.82484738266371027</v>
      </c>
      <c r="S107" s="1"/>
      <c r="T107" s="1"/>
      <c r="U107" s="1"/>
      <c r="V107" s="1"/>
    </row>
    <row r="108" spans="1:22" s="7" customFormat="1" ht="13.5" customHeight="1" outlineLevel="1" x14ac:dyDescent="0.25">
      <c r="A108" s="8"/>
      <c r="B108" s="8"/>
      <c r="C108" s="84" t="s">
        <v>168</v>
      </c>
      <c r="D108" s="88">
        <f t="shared" si="45"/>
        <v>1293.7846099999999</v>
      </c>
      <c r="E108" s="86">
        <f t="shared" si="45"/>
        <v>1115.9785999999999</v>
      </c>
      <c r="F108" s="87">
        <f t="shared" si="41"/>
        <v>0.86256907940804761</v>
      </c>
      <c r="G108" s="88">
        <v>68.184119999999993</v>
      </c>
      <c r="H108" s="86">
        <v>100.10753</v>
      </c>
      <c r="I108" s="87">
        <f t="shared" si="46"/>
        <v>1.4681942070969018</v>
      </c>
      <c r="J108" s="88"/>
      <c r="K108" s="86"/>
      <c r="L108" s="87" t="str">
        <f t="shared" si="44"/>
        <v xml:space="preserve"> </v>
      </c>
      <c r="M108" s="88">
        <v>356.10697999999996</v>
      </c>
      <c r="N108" s="86">
        <v>308.29419000000001</v>
      </c>
      <c r="O108" s="87">
        <f t="shared" si="42"/>
        <v>0.86573475757200835</v>
      </c>
      <c r="P108" s="88">
        <v>869.49351000000001</v>
      </c>
      <c r="Q108" s="86">
        <v>707.57687999999996</v>
      </c>
      <c r="R108" s="87">
        <f t="shared" si="43"/>
        <v>0.81378051918984418</v>
      </c>
      <c r="S108" s="1"/>
      <c r="T108" s="1"/>
      <c r="U108" s="1"/>
      <c r="V108" s="1"/>
    </row>
    <row r="109" spans="1:22" s="7" customFormat="1" ht="15" customHeight="1" outlineLevel="1" x14ac:dyDescent="0.25">
      <c r="A109" s="8"/>
      <c r="B109" s="8"/>
      <c r="C109" s="84" t="s">
        <v>163</v>
      </c>
      <c r="D109" s="88">
        <f t="shared" si="45"/>
        <v>501.98399000000001</v>
      </c>
      <c r="E109" s="86">
        <f t="shared" si="45"/>
        <v>522.25240000000008</v>
      </c>
      <c r="F109" s="87">
        <f t="shared" si="41"/>
        <v>1.0403766064332054</v>
      </c>
      <c r="G109" s="88">
        <v>4.9841499999999996</v>
      </c>
      <c r="H109" s="86">
        <v>4.9841499999999996</v>
      </c>
      <c r="I109" s="87">
        <f t="shared" ref="I109:I136" si="47">IF(G109=0," ",IF(H109/G109*100&gt;200,"св.200",H109/G109))</f>
        <v>1</v>
      </c>
      <c r="J109" s="88"/>
      <c r="K109" s="86"/>
      <c r="L109" s="87" t="str">
        <f>IF(K109=0," ",IF(K109/J109*100&gt;200,"св.200",K109/J109))</f>
        <v xml:space="preserve"> </v>
      </c>
      <c r="M109" s="88">
        <v>118.43606</v>
      </c>
      <c r="N109" s="86">
        <v>99.364800000000002</v>
      </c>
      <c r="O109" s="87">
        <f t="shared" si="42"/>
        <v>0.8389742110637588</v>
      </c>
      <c r="P109" s="88">
        <v>378.56378000000001</v>
      </c>
      <c r="Q109" s="86">
        <v>417.90345000000002</v>
      </c>
      <c r="R109" s="87">
        <f t="shared" si="43"/>
        <v>1.1039182089739277</v>
      </c>
      <c r="S109" s="1"/>
      <c r="T109" s="1"/>
      <c r="U109" s="1"/>
      <c r="V109" s="1"/>
    </row>
    <row r="110" spans="1:22" s="7" customFormat="1" ht="15" customHeight="1" outlineLevel="1" x14ac:dyDescent="0.25">
      <c r="A110" s="8"/>
      <c r="B110" s="8"/>
      <c r="C110" s="84" t="s">
        <v>53</v>
      </c>
      <c r="D110" s="88">
        <f t="shared" si="45"/>
        <v>306.11896999999999</v>
      </c>
      <c r="E110" s="86">
        <f t="shared" si="45"/>
        <v>182.17237</v>
      </c>
      <c r="F110" s="87">
        <f t="shared" si="41"/>
        <v>0.5951031718158466</v>
      </c>
      <c r="G110" s="88">
        <v>5.1650000000000001E-2</v>
      </c>
      <c r="H110" s="86">
        <v>0.59125000000000005</v>
      </c>
      <c r="I110" s="87" t="str">
        <f t="shared" si="47"/>
        <v>св.200</v>
      </c>
      <c r="J110" s="88"/>
      <c r="K110" s="86"/>
      <c r="L110" s="87" t="str">
        <f t="shared" ref="L110:L112" si="48">IF(K110=0," ",IF(K110/J110*100&gt;200,"св.200",K110/J110))</f>
        <v xml:space="preserve"> </v>
      </c>
      <c r="M110" s="88">
        <v>51.018000000000001</v>
      </c>
      <c r="N110" s="86">
        <v>20.986129999999999</v>
      </c>
      <c r="O110" s="87">
        <f t="shared" si="42"/>
        <v>0.41134756360500213</v>
      </c>
      <c r="P110" s="88">
        <v>255.04931999999999</v>
      </c>
      <c r="Q110" s="86">
        <v>160.59499</v>
      </c>
      <c r="R110" s="87">
        <f t="shared" si="43"/>
        <v>0.62966249037637112</v>
      </c>
      <c r="S110" s="1"/>
      <c r="T110" s="1"/>
      <c r="U110" s="1"/>
      <c r="V110" s="1"/>
    </row>
    <row r="111" spans="1:22" s="7" customFormat="1" ht="15" customHeight="1" outlineLevel="1" x14ac:dyDescent="0.25">
      <c r="A111" s="8"/>
      <c r="B111" s="8"/>
      <c r="C111" s="84" t="s">
        <v>52</v>
      </c>
      <c r="D111" s="88">
        <f t="shared" si="45"/>
        <v>468.88808999999998</v>
      </c>
      <c r="E111" s="86">
        <f t="shared" si="45"/>
        <v>308.05473999999998</v>
      </c>
      <c r="F111" s="87">
        <f t="shared" si="41"/>
        <v>0.65698990136431057</v>
      </c>
      <c r="G111" s="88">
        <v>1.3622400000000001</v>
      </c>
      <c r="H111" s="86">
        <v>12.23104</v>
      </c>
      <c r="I111" s="87" t="str">
        <f t="shared" si="47"/>
        <v>св.200</v>
      </c>
      <c r="J111" s="88">
        <v>7.1999999999999998E-3</v>
      </c>
      <c r="K111" s="86"/>
      <c r="L111" s="87">
        <f>IF(J111=0," ",IF(K111/J111*100&gt;200,"св.200",K111/J111))</f>
        <v>0</v>
      </c>
      <c r="M111" s="88">
        <v>109.12624000000001</v>
      </c>
      <c r="N111" s="86">
        <v>66.629419999999996</v>
      </c>
      <c r="O111" s="87">
        <f t="shared" si="42"/>
        <v>0.61057193943454835</v>
      </c>
      <c r="P111" s="88">
        <v>358.39240999999998</v>
      </c>
      <c r="Q111" s="86">
        <v>229.19427999999999</v>
      </c>
      <c r="R111" s="87">
        <f t="shared" si="43"/>
        <v>0.6395065118706057</v>
      </c>
      <c r="S111" s="1"/>
      <c r="T111" s="1"/>
      <c r="U111" s="1"/>
      <c r="V111" s="1"/>
    </row>
    <row r="112" spans="1:22" s="7" customFormat="1" ht="15" customHeight="1" outlineLevel="1" x14ac:dyDescent="0.25">
      <c r="A112" s="8"/>
      <c r="B112" s="8"/>
      <c r="C112" s="84" t="s">
        <v>51</v>
      </c>
      <c r="D112" s="88">
        <f t="shared" si="45"/>
        <v>228.73579000000001</v>
      </c>
      <c r="E112" s="86">
        <f t="shared" si="45"/>
        <v>221.65034999999997</v>
      </c>
      <c r="F112" s="87">
        <f t="shared" si="41"/>
        <v>0.96902347463857741</v>
      </c>
      <c r="G112" s="88">
        <v>0.38351999999999997</v>
      </c>
      <c r="H112" s="86">
        <v>1.7315499999999999</v>
      </c>
      <c r="I112" s="87" t="str">
        <f t="shared" si="47"/>
        <v>св.200</v>
      </c>
      <c r="J112" s="88"/>
      <c r="K112" s="86"/>
      <c r="L112" s="87" t="str">
        <f t="shared" si="48"/>
        <v xml:space="preserve"> </v>
      </c>
      <c r="M112" s="88">
        <v>220.42448999999999</v>
      </c>
      <c r="N112" s="86">
        <v>212.20810999999998</v>
      </c>
      <c r="O112" s="87">
        <f t="shared" si="42"/>
        <v>0.96272474079445525</v>
      </c>
      <c r="P112" s="88">
        <v>7.9277799999999994</v>
      </c>
      <c r="Q112" s="86">
        <v>7.7106899999999996</v>
      </c>
      <c r="R112" s="87">
        <f t="shared" si="43"/>
        <v>0.97261654586782176</v>
      </c>
      <c r="S112" s="1"/>
      <c r="T112" s="1"/>
      <c r="U112" s="1"/>
      <c r="V112" s="1"/>
    </row>
    <row r="113" spans="1:22" s="7" customFormat="1" ht="15" customHeight="1" outlineLevel="1" x14ac:dyDescent="0.25">
      <c r="A113" s="8"/>
      <c r="B113" s="8"/>
      <c r="C113" s="84" t="s">
        <v>183</v>
      </c>
      <c r="D113" s="88">
        <f t="shared" si="45"/>
        <v>737.76929000000007</v>
      </c>
      <c r="E113" s="86">
        <f t="shared" si="45"/>
        <v>640.12051000000008</v>
      </c>
      <c r="F113" s="87">
        <f t="shared" si="41"/>
        <v>0.86764320320245369</v>
      </c>
      <c r="G113" s="88">
        <v>9.7645499999999998</v>
      </c>
      <c r="H113" s="86">
        <v>8.8819500000000016</v>
      </c>
      <c r="I113" s="87">
        <f t="shared" si="47"/>
        <v>0.90961181006805247</v>
      </c>
      <c r="J113" s="88">
        <v>1.34551</v>
      </c>
      <c r="K113" s="86"/>
      <c r="L113" s="87">
        <f>IF(J113=0," ",IF(K113/J113*100&gt;200,"св.200",K113/J113))</f>
        <v>0</v>
      </c>
      <c r="M113" s="88">
        <v>102.09183999999999</v>
      </c>
      <c r="N113" s="86">
        <v>97.054270000000002</v>
      </c>
      <c r="O113" s="87">
        <f t="shared" si="42"/>
        <v>0.95065648733532482</v>
      </c>
      <c r="P113" s="88">
        <v>624.56739000000005</v>
      </c>
      <c r="Q113" s="86">
        <v>534.18429000000003</v>
      </c>
      <c r="R113" s="87">
        <f t="shared" si="43"/>
        <v>0.85528687304663797</v>
      </c>
      <c r="S113" s="1"/>
      <c r="T113" s="1"/>
      <c r="U113" s="1"/>
      <c r="V113" s="1"/>
    </row>
    <row r="114" spans="1:22" ht="31.5" customHeight="1" x14ac:dyDescent="0.25">
      <c r="A114" s="9">
        <v>18</v>
      </c>
      <c r="B114" s="9"/>
      <c r="C114" s="81" t="s">
        <v>141</v>
      </c>
      <c r="D114" s="69">
        <f>SUM(D115:D120)</f>
        <v>11232.014739999999</v>
      </c>
      <c r="E114" s="82">
        <f>SUM(E115:E120)</f>
        <v>10207.70845</v>
      </c>
      <c r="F114" s="83">
        <f t="shared" si="41"/>
        <v>0.90880475910059222</v>
      </c>
      <c r="G114" s="69">
        <f>SUM(G115:G120)</f>
        <v>3725.1905800000004</v>
      </c>
      <c r="H114" s="82">
        <f>SUM(H115:H120)</f>
        <v>3928.0141300000005</v>
      </c>
      <c r="I114" s="83">
        <f t="shared" si="47"/>
        <v>1.054446489553831</v>
      </c>
      <c r="J114" s="69">
        <f>SUM(J115:J120)</f>
        <v>0.44639999999999996</v>
      </c>
      <c r="K114" s="82">
        <f>SUM(K115:K120)</f>
        <v>0.44639999999999996</v>
      </c>
      <c r="L114" s="83">
        <f t="shared" si="44"/>
        <v>1</v>
      </c>
      <c r="M114" s="69">
        <f>SUM(M115:M120)</f>
        <v>4761.44146</v>
      </c>
      <c r="N114" s="82">
        <f>SUM(N115:N120)</f>
        <v>3973.3313600000001</v>
      </c>
      <c r="O114" s="83">
        <f t="shared" si="42"/>
        <v>0.83448077507184137</v>
      </c>
      <c r="P114" s="69">
        <f>SUM(P115:P120)</f>
        <v>2744.9362999999998</v>
      </c>
      <c r="Q114" s="82">
        <f>SUM(Q115:Q120)</f>
        <v>2305.9165600000006</v>
      </c>
      <c r="R114" s="83">
        <f t="shared" si="43"/>
        <v>0.8400619569933192</v>
      </c>
      <c r="S114" s="1"/>
      <c r="T114" s="1"/>
      <c r="U114" s="1"/>
      <c r="V114" s="1"/>
    </row>
    <row r="115" spans="1:22" s="7" customFormat="1" ht="15" customHeight="1" outlineLevel="1" x14ac:dyDescent="0.25">
      <c r="A115" s="8"/>
      <c r="B115" s="8"/>
      <c r="C115" s="84" t="s">
        <v>169</v>
      </c>
      <c r="D115" s="88">
        <f t="shared" si="45"/>
        <v>9083.5687199999993</v>
      </c>
      <c r="E115" s="86">
        <f t="shared" si="45"/>
        <v>8364.0591299999996</v>
      </c>
      <c r="F115" s="87">
        <f t="shared" si="41"/>
        <v>0.92078998770430398</v>
      </c>
      <c r="G115" s="88">
        <v>3722.0740699999997</v>
      </c>
      <c r="H115" s="86">
        <v>3925.8866499999999</v>
      </c>
      <c r="I115" s="87">
        <f t="shared" si="47"/>
        <v>1.0547577979822418</v>
      </c>
      <c r="J115" s="88"/>
      <c r="K115" s="86"/>
      <c r="L115" s="87" t="str">
        <f t="shared" si="44"/>
        <v xml:space="preserve"> </v>
      </c>
      <c r="M115" s="88">
        <v>3976.5677900000001</v>
      </c>
      <c r="N115" s="86">
        <v>3360.0315000000001</v>
      </c>
      <c r="O115" s="87">
        <f t="shared" si="42"/>
        <v>0.84495768145826078</v>
      </c>
      <c r="P115" s="88">
        <v>1384.92686</v>
      </c>
      <c r="Q115" s="86">
        <v>1078.1409799999999</v>
      </c>
      <c r="R115" s="87">
        <f t="shared" si="43"/>
        <v>0.77848225140207039</v>
      </c>
      <c r="S115" s="1"/>
      <c r="T115" s="1"/>
      <c r="U115" s="1"/>
      <c r="V115" s="1"/>
    </row>
    <row r="116" spans="1:22" s="7" customFormat="1" ht="15" customHeight="1" outlineLevel="1" x14ac:dyDescent="0.25">
      <c r="A116" s="8"/>
      <c r="B116" s="8"/>
      <c r="C116" s="84" t="s">
        <v>50</v>
      </c>
      <c r="D116" s="88">
        <f t="shared" si="45"/>
        <v>216.60701</v>
      </c>
      <c r="E116" s="86">
        <f t="shared" si="45"/>
        <v>179.68705</v>
      </c>
      <c r="F116" s="87">
        <f t="shared" si="41"/>
        <v>0.82955325407058611</v>
      </c>
      <c r="G116" s="88">
        <v>1.2626500000000001</v>
      </c>
      <c r="H116" s="86">
        <v>1.2626500000000001</v>
      </c>
      <c r="I116" s="87">
        <f t="shared" si="47"/>
        <v>1</v>
      </c>
      <c r="J116" s="88"/>
      <c r="K116" s="86"/>
      <c r="L116" s="87" t="str">
        <f t="shared" si="44"/>
        <v xml:space="preserve"> </v>
      </c>
      <c r="M116" s="88">
        <v>47.72475</v>
      </c>
      <c r="N116" s="86">
        <v>27.368959999999998</v>
      </c>
      <c r="O116" s="87">
        <f t="shared" si="42"/>
        <v>0.5734751884504371</v>
      </c>
      <c r="P116" s="88">
        <v>167.61960999999999</v>
      </c>
      <c r="Q116" s="86">
        <v>151.05544</v>
      </c>
      <c r="R116" s="87">
        <f t="shared" si="43"/>
        <v>0.9011799991659688</v>
      </c>
      <c r="S116" s="1"/>
      <c r="T116" s="1"/>
      <c r="U116" s="1"/>
      <c r="V116" s="1"/>
    </row>
    <row r="117" spans="1:22" s="7" customFormat="1" ht="15" customHeight="1" outlineLevel="1" x14ac:dyDescent="0.25">
      <c r="A117" s="8"/>
      <c r="B117" s="8"/>
      <c r="C117" s="84" t="s">
        <v>49</v>
      </c>
      <c r="D117" s="88">
        <f t="shared" si="45"/>
        <v>654.08716000000004</v>
      </c>
      <c r="E117" s="86">
        <f t="shared" si="45"/>
        <v>595.16525000000001</v>
      </c>
      <c r="F117" s="87">
        <f t="shared" si="41"/>
        <v>0.90991734190287421</v>
      </c>
      <c r="G117" s="88">
        <v>0.56389999999999996</v>
      </c>
      <c r="H117" s="86">
        <v>0.12834999999999999</v>
      </c>
      <c r="I117" s="87">
        <f t="shared" si="47"/>
        <v>0.22761127859549565</v>
      </c>
      <c r="J117" s="88"/>
      <c r="K117" s="86"/>
      <c r="L117" s="87" t="str">
        <f t="shared" si="44"/>
        <v xml:space="preserve"> </v>
      </c>
      <c r="M117" s="88">
        <v>309.46974999999998</v>
      </c>
      <c r="N117" s="86">
        <v>289.83809000000002</v>
      </c>
      <c r="O117" s="87">
        <f t="shared" si="42"/>
        <v>0.93656355750440889</v>
      </c>
      <c r="P117" s="88">
        <v>344.05351000000002</v>
      </c>
      <c r="Q117" s="86">
        <v>305.19880999999998</v>
      </c>
      <c r="R117" s="87">
        <f t="shared" si="43"/>
        <v>0.88706785755506457</v>
      </c>
      <c r="S117" s="1"/>
      <c r="T117" s="1"/>
      <c r="U117" s="1"/>
      <c r="V117" s="1"/>
    </row>
    <row r="118" spans="1:22" s="7" customFormat="1" ht="15" customHeight="1" outlineLevel="1" x14ac:dyDescent="0.25">
      <c r="A118" s="8"/>
      <c r="B118" s="8"/>
      <c r="C118" s="84" t="s">
        <v>48</v>
      </c>
      <c r="D118" s="88">
        <f t="shared" si="45"/>
        <v>395.71377000000001</v>
      </c>
      <c r="E118" s="86">
        <f t="shared" si="45"/>
        <v>340.39191</v>
      </c>
      <c r="F118" s="87">
        <f t="shared" si="41"/>
        <v>0.86019728350620694</v>
      </c>
      <c r="G118" s="88">
        <v>6.2350000000000003E-2</v>
      </c>
      <c r="H118" s="86">
        <v>6.2350000000000003E-2</v>
      </c>
      <c r="I118" s="87">
        <f t="shared" si="47"/>
        <v>1</v>
      </c>
      <c r="J118" s="88"/>
      <c r="K118" s="86"/>
      <c r="L118" s="87" t="str">
        <f t="shared" si="44"/>
        <v xml:space="preserve"> </v>
      </c>
      <c r="M118" s="88">
        <v>140.12381999999999</v>
      </c>
      <c r="N118" s="86">
        <v>122.13066999999999</v>
      </c>
      <c r="O118" s="87">
        <f t="shared" si="42"/>
        <v>0.87159106852782064</v>
      </c>
      <c r="P118" s="88">
        <v>255.52760000000001</v>
      </c>
      <c r="Q118" s="86">
        <v>218.19889000000001</v>
      </c>
      <c r="R118" s="87">
        <f t="shared" si="43"/>
        <v>0.8539151543707999</v>
      </c>
      <c r="S118" s="1"/>
      <c r="T118" s="1"/>
      <c r="U118" s="1"/>
      <c r="V118" s="1"/>
    </row>
    <row r="119" spans="1:22" s="7" customFormat="1" ht="15" customHeight="1" outlineLevel="1" x14ac:dyDescent="0.25">
      <c r="A119" s="8"/>
      <c r="B119" s="8"/>
      <c r="C119" s="84" t="s">
        <v>47</v>
      </c>
      <c r="D119" s="88">
        <f t="shared" si="45"/>
        <v>221.55948000000001</v>
      </c>
      <c r="E119" s="86">
        <f t="shared" si="45"/>
        <v>155.48559999999998</v>
      </c>
      <c r="F119" s="87">
        <f t="shared" si="41"/>
        <v>0.70177814102109271</v>
      </c>
      <c r="G119" s="88">
        <v>0.16978000000000001</v>
      </c>
      <c r="H119" s="86">
        <v>0.16978000000000001</v>
      </c>
      <c r="I119" s="87">
        <f t="shared" si="47"/>
        <v>1</v>
      </c>
      <c r="J119" s="88">
        <v>0.44639999999999996</v>
      </c>
      <c r="K119" s="86">
        <v>0.44639999999999996</v>
      </c>
      <c r="L119" s="87">
        <f t="shared" si="44"/>
        <v>1</v>
      </c>
      <c r="M119" s="88">
        <v>129.87135000000001</v>
      </c>
      <c r="N119" s="86">
        <v>75.924759999999992</v>
      </c>
      <c r="O119" s="87">
        <f t="shared" si="42"/>
        <v>0.58461515954057608</v>
      </c>
      <c r="P119" s="88">
        <v>91.071950000000001</v>
      </c>
      <c r="Q119" s="86">
        <v>78.944659999999999</v>
      </c>
      <c r="R119" s="87">
        <f t="shared" si="43"/>
        <v>0.86683836241565049</v>
      </c>
      <c r="S119" s="1"/>
      <c r="T119" s="1"/>
      <c r="U119" s="1"/>
      <c r="V119" s="1"/>
    </row>
    <row r="120" spans="1:22" s="7" customFormat="1" ht="15" customHeight="1" outlineLevel="1" x14ac:dyDescent="0.25">
      <c r="A120" s="8"/>
      <c r="B120" s="8"/>
      <c r="C120" s="84" t="s">
        <v>46</v>
      </c>
      <c r="D120" s="88">
        <f t="shared" si="45"/>
        <v>660.47860000000003</v>
      </c>
      <c r="E120" s="86">
        <f t="shared" si="45"/>
        <v>572.91951000000006</v>
      </c>
      <c r="F120" s="87">
        <f t="shared" si="41"/>
        <v>0.86743084484493527</v>
      </c>
      <c r="G120" s="88">
        <v>1.0578299999999998</v>
      </c>
      <c r="H120" s="86">
        <v>0.50435000000000008</v>
      </c>
      <c r="I120" s="87">
        <f t="shared" si="47"/>
        <v>0.47677793218191972</v>
      </c>
      <c r="J120" s="88"/>
      <c r="K120" s="86"/>
      <c r="L120" s="87" t="str">
        <f t="shared" si="44"/>
        <v xml:space="preserve"> </v>
      </c>
      <c r="M120" s="88">
        <v>157.684</v>
      </c>
      <c r="N120" s="86">
        <v>98.037379999999999</v>
      </c>
      <c r="O120" s="87">
        <f t="shared" si="42"/>
        <v>0.62173321326196695</v>
      </c>
      <c r="P120" s="88">
        <v>501.73677000000004</v>
      </c>
      <c r="Q120" s="86">
        <v>474.37778000000003</v>
      </c>
      <c r="R120" s="87">
        <f t="shared" si="43"/>
        <v>0.94547142717883725</v>
      </c>
      <c r="S120" s="1"/>
      <c r="T120" s="1"/>
      <c r="U120" s="1"/>
      <c r="V120" s="1"/>
    </row>
    <row r="121" spans="1:22" ht="30" customHeight="1" x14ac:dyDescent="0.25">
      <c r="A121" s="9">
        <v>19</v>
      </c>
      <c r="B121" s="9"/>
      <c r="C121" s="81" t="s">
        <v>140</v>
      </c>
      <c r="D121" s="69">
        <f>SUM(D122:D129)</f>
        <v>7200.2789200000007</v>
      </c>
      <c r="E121" s="82">
        <f>SUM(E122:E129)</f>
        <v>7174.1738999999998</v>
      </c>
      <c r="F121" s="83">
        <f t="shared" si="41"/>
        <v>0.99637444322781865</v>
      </c>
      <c r="G121" s="69">
        <f>SUM(G122:G129)</f>
        <v>442.58479999999992</v>
      </c>
      <c r="H121" s="82">
        <f>SUM(H122:H129)</f>
        <v>521.19055000000003</v>
      </c>
      <c r="I121" s="83">
        <f t="shared" si="47"/>
        <v>1.1776060768467425</v>
      </c>
      <c r="J121" s="69">
        <f>SUM(J122:J129)</f>
        <v>2.6600999999999999</v>
      </c>
      <c r="K121" s="82">
        <f>SUM(K122:K129)</f>
        <v>3.3640599999999998</v>
      </c>
      <c r="L121" s="83">
        <f t="shared" si="44"/>
        <v>1.2646366677944438</v>
      </c>
      <c r="M121" s="69">
        <f>SUM(M122:M129)</f>
        <v>869.46716000000015</v>
      </c>
      <c r="N121" s="82">
        <f>SUM(N122:N129)</f>
        <v>779.88349000000005</v>
      </c>
      <c r="O121" s="83">
        <f t="shared" si="42"/>
        <v>0.89696716089886586</v>
      </c>
      <c r="P121" s="69">
        <f>SUM(P122:P129)</f>
        <v>5885.5668600000008</v>
      </c>
      <c r="Q121" s="82">
        <f>SUM(Q122:Q129)</f>
        <v>5869.7357999999995</v>
      </c>
      <c r="R121" s="83">
        <f t="shared" si="43"/>
        <v>0.99731018942158423</v>
      </c>
      <c r="S121" s="1"/>
      <c r="T121" s="1"/>
      <c r="U121" s="1"/>
      <c r="V121" s="1"/>
    </row>
    <row r="122" spans="1:22" s="7" customFormat="1" ht="15" customHeight="1" outlineLevel="1" x14ac:dyDescent="0.25">
      <c r="A122" s="8"/>
      <c r="B122" s="10"/>
      <c r="C122" s="84" t="s">
        <v>139</v>
      </c>
      <c r="D122" s="88">
        <f t="shared" si="45"/>
        <v>1003.03969</v>
      </c>
      <c r="E122" s="86">
        <f t="shared" si="45"/>
        <v>893.40787</v>
      </c>
      <c r="F122" s="87">
        <f t="shared" si="41"/>
        <v>0.89070041684990553</v>
      </c>
      <c r="G122" s="88">
        <v>347.25046999999995</v>
      </c>
      <c r="H122" s="86">
        <v>418.17811999999998</v>
      </c>
      <c r="I122" s="87">
        <f t="shared" si="47"/>
        <v>1.2042550151192022</v>
      </c>
      <c r="J122" s="88"/>
      <c r="K122" s="86"/>
      <c r="L122" s="87" t="str">
        <f t="shared" si="44"/>
        <v xml:space="preserve"> </v>
      </c>
      <c r="M122" s="88">
        <v>55.289079999999998</v>
      </c>
      <c r="N122" s="86">
        <v>49.548410000000004</v>
      </c>
      <c r="O122" s="87">
        <f t="shared" si="42"/>
        <v>0.89616991275673252</v>
      </c>
      <c r="P122" s="88">
        <v>600.50013999999999</v>
      </c>
      <c r="Q122" s="86">
        <v>425.68134000000003</v>
      </c>
      <c r="R122" s="87">
        <f t="shared" si="43"/>
        <v>0.70887800292602765</v>
      </c>
      <c r="S122" s="1"/>
      <c r="T122" s="1"/>
      <c r="U122" s="1"/>
      <c r="V122" s="1"/>
    </row>
    <row r="123" spans="1:22" s="7" customFormat="1" ht="15" customHeight="1" outlineLevel="1" x14ac:dyDescent="0.25">
      <c r="A123" s="8"/>
      <c r="B123" s="10"/>
      <c r="C123" s="84" t="s">
        <v>45</v>
      </c>
      <c r="D123" s="88">
        <f t="shared" si="45"/>
        <v>314.06912</v>
      </c>
      <c r="E123" s="86">
        <f t="shared" si="45"/>
        <v>280.72734000000003</v>
      </c>
      <c r="F123" s="87">
        <f t="shared" si="41"/>
        <v>0.89383935612644771</v>
      </c>
      <c r="G123" s="88">
        <v>41.2226</v>
      </c>
      <c r="H123" s="86">
        <v>41.209600000000002</v>
      </c>
      <c r="I123" s="87">
        <f t="shared" si="47"/>
        <v>0.99968463900869919</v>
      </c>
      <c r="J123" s="88"/>
      <c r="K123" s="86"/>
      <c r="L123" s="87" t="str">
        <f t="shared" si="44"/>
        <v xml:space="preserve"> </v>
      </c>
      <c r="M123" s="88">
        <v>65.784189999999995</v>
      </c>
      <c r="N123" s="86">
        <v>63.688769999999998</v>
      </c>
      <c r="O123" s="87">
        <f t="shared" si="42"/>
        <v>0.96814705782650823</v>
      </c>
      <c r="P123" s="88">
        <v>207.06232999999997</v>
      </c>
      <c r="Q123" s="86">
        <v>175.82897</v>
      </c>
      <c r="R123" s="87">
        <f t="shared" si="43"/>
        <v>0.84915962261218647</v>
      </c>
      <c r="S123" s="1"/>
      <c r="T123" s="1"/>
      <c r="U123" s="1"/>
      <c r="V123" s="1"/>
    </row>
    <row r="124" spans="1:22" s="7" customFormat="1" ht="15" customHeight="1" outlineLevel="1" x14ac:dyDescent="0.25">
      <c r="A124" s="8"/>
      <c r="B124" s="10"/>
      <c r="C124" s="84" t="s">
        <v>44</v>
      </c>
      <c r="D124" s="88">
        <f t="shared" si="45"/>
        <v>3404.0528900000004</v>
      </c>
      <c r="E124" s="86">
        <f t="shared" si="45"/>
        <v>3820.2384499999998</v>
      </c>
      <c r="F124" s="87">
        <f t="shared" si="41"/>
        <v>1.1222617783708992</v>
      </c>
      <c r="G124" s="88">
        <v>24.118919999999999</v>
      </c>
      <c r="H124" s="86">
        <v>24.11356</v>
      </c>
      <c r="I124" s="87">
        <f t="shared" si="47"/>
        <v>0.9997777678270835</v>
      </c>
      <c r="J124" s="88">
        <v>2.6600999999999999</v>
      </c>
      <c r="K124" s="86">
        <v>3.3640599999999998</v>
      </c>
      <c r="L124" s="87">
        <f t="shared" si="44"/>
        <v>1.2646366677944438</v>
      </c>
      <c r="M124" s="88">
        <v>25.53294</v>
      </c>
      <c r="N124" s="86">
        <v>11.18378</v>
      </c>
      <c r="O124" s="87">
        <f t="shared" si="42"/>
        <v>0.4380137970793806</v>
      </c>
      <c r="P124" s="88">
        <v>3351.7409300000004</v>
      </c>
      <c r="Q124" s="86">
        <v>3781.5770499999999</v>
      </c>
      <c r="R124" s="87">
        <f t="shared" si="43"/>
        <v>1.128242644338266</v>
      </c>
      <c r="S124" s="1"/>
      <c r="T124" s="1"/>
      <c r="U124" s="1"/>
      <c r="V124" s="1"/>
    </row>
    <row r="125" spans="1:22" s="7" customFormat="1" ht="15" customHeight="1" outlineLevel="1" x14ac:dyDescent="0.25">
      <c r="A125" s="8"/>
      <c r="B125" s="10"/>
      <c r="C125" s="84" t="s">
        <v>43</v>
      </c>
      <c r="D125" s="88">
        <f t="shared" si="45"/>
        <v>439.59314999999998</v>
      </c>
      <c r="E125" s="86">
        <f t="shared" si="45"/>
        <v>377.30658</v>
      </c>
      <c r="F125" s="87">
        <f t="shared" si="41"/>
        <v>0.85830859739283927</v>
      </c>
      <c r="G125" s="88">
        <v>5.2533199999999995</v>
      </c>
      <c r="H125" s="86">
        <v>1.00305</v>
      </c>
      <c r="I125" s="87">
        <f t="shared" si="47"/>
        <v>0.19093639831573178</v>
      </c>
      <c r="J125" s="88"/>
      <c r="K125" s="86"/>
      <c r="L125" s="87" t="str">
        <f t="shared" si="44"/>
        <v xml:space="preserve"> </v>
      </c>
      <c r="M125" s="88">
        <v>212.66498999999999</v>
      </c>
      <c r="N125" s="86">
        <v>208.28787</v>
      </c>
      <c r="O125" s="87">
        <f t="shared" si="42"/>
        <v>0.97941776876391362</v>
      </c>
      <c r="P125" s="88">
        <v>221.67483999999999</v>
      </c>
      <c r="Q125" s="86">
        <v>168.01566</v>
      </c>
      <c r="R125" s="87">
        <f t="shared" si="43"/>
        <v>0.75793743665271174</v>
      </c>
      <c r="S125" s="1"/>
      <c r="T125" s="1"/>
      <c r="U125" s="1"/>
      <c r="V125" s="1"/>
    </row>
    <row r="126" spans="1:22" s="7" customFormat="1" ht="15" customHeight="1" outlineLevel="1" x14ac:dyDescent="0.25">
      <c r="A126" s="8"/>
      <c r="B126" s="10"/>
      <c r="C126" s="84" t="s">
        <v>42</v>
      </c>
      <c r="D126" s="88">
        <f t="shared" si="45"/>
        <v>637.31903999999997</v>
      </c>
      <c r="E126" s="86">
        <f t="shared" si="45"/>
        <v>559.69821000000002</v>
      </c>
      <c r="F126" s="87">
        <f t="shared" ref="F126:F142" si="49">IF(D126=0," ",IF(E126/D126*100&gt;200,"св.200",E126/D126))</f>
        <v>0.87820726335117816</v>
      </c>
      <c r="G126" s="88">
        <v>5.0621</v>
      </c>
      <c r="H126" s="86">
        <v>5.3072700000000008</v>
      </c>
      <c r="I126" s="87">
        <f t="shared" si="47"/>
        <v>1.0484324687382709</v>
      </c>
      <c r="J126" s="88"/>
      <c r="K126" s="86"/>
      <c r="L126" s="87" t="str">
        <f>IF(J126=0," ",IF(K126/J126*100&gt;200,"св.200",K126/J126))</f>
        <v xml:space="preserve"> </v>
      </c>
      <c r="M126" s="88">
        <v>264.15527000000003</v>
      </c>
      <c r="N126" s="86">
        <v>234.67895999999999</v>
      </c>
      <c r="O126" s="87">
        <f t="shared" ref="O126:O142" si="50">IF(M126=0," ",IF(N126/M126*100&gt;200,"св.200",N126/M126))</f>
        <v>0.88841293985919711</v>
      </c>
      <c r="P126" s="88">
        <v>368.10166999999996</v>
      </c>
      <c r="Q126" s="86">
        <v>319.71197999999998</v>
      </c>
      <c r="R126" s="87">
        <f t="shared" ref="R126:R142" si="51">IF(P126=0," ",IF(Q126/P126*100&gt;200,"св.200",Q126/P126))</f>
        <v>0.86854259585402049</v>
      </c>
      <c r="S126" s="1"/>
      <c r="T126" s="1"/>
      <c r="U126" s="1"/>
      <c r="V126" s="1"/>
    </row>
    <row r="127" spans="1:22" s="7" customFormat="1" ht="15" customHeight="1" outlineLevel="1" x14ac:dyDescent="0.25">
      <c r="A127" s="8"/>
      <c r="B127" s="10"/>
      <c r="C127" s="84" t="s">
        <v>41</v>
      </c>
      <c r="D127" s="88">
        <f t="shared" si="45"/>
        <v>879.43455000000006</v>
      </c>
      <c r="E127" s="86">
        <f t="shared" si="45"/>
        <v>789.14077999999995</v>
      </c>
      <c r="F127" s="87">
        <f t="shared" si="49"/>
        <v>0.89732747024778581</v>
      </c>
      <c r="G127" s="88">
        <v>6.5350699999999993</v>
      </c>
      <c r="H127" s="86">
        <v>15.811129999999999</v>
      </c>
      <c r="I127" s="87" t="str">
        <f t="shared" si="47"/>
        <v>св.200</v>
      </c>
      <c r="J127" s="88"/>
      <c r="K127" s="86"/>
      <c r="L127" s="87" t="str">
        <f t="shared" ref="L127:L142" si="52">IF(J127=0," ",IF(K127/J127*100&gt;200,"св.200",K127/J127))</f>
        <v xml:space="preserve"> </v>
      </c>
      <c r="M127" s="88">
        <v>118.7971</v>
      </c>
      <c r="N127" s="86">
        <v>104.21947</v>
      </c>
      <c r="O127" s="87">
        <f t="shared" si="50"/>
        <v>0.8772896813137695</v>
      </c>
      <c r="P127" s="88">
        <v>754.10238000000004</v>
      </c>
      <c r="Q127" s="86">
        <v>669.11018000000001</v>
      </c>
      <c r="R127" s="87">
        <f t="shared" si="51"/>
        <v>0.88729355289927603</v>
      </c>
      <c r="S127" s="1"/>
      <c r="T127" s="1"/>
      <c r="U127" s="1"/>
      <c r="V127" s="1"/>
    </row>
    <row r="128" spans="1:22" s="7" customFormat="1" ht="15" customHeight="1" outlineLevel="1" x14ac:dyDescent="0.25">
      <c r="A128" s="8"/>
      <c r="B128" s="10"/>
      <c r="C128" s="84" t="s">
        <v>40</v>
      </c>
      <c r="D128" s="88">
        <f t="shared" si="45"/>
        <v>101.78130999999999</v>
      </c>
      <c r="E128" s="86">
        <f t="shared" si="45"/>
        <v>91.060749999999999</v>
      </c>
      <c r="F128" s="87">
        <f t="shared" si="49"/>
        <v>0.89467064238021698</v>
      </c>
      <c r="G128" s="88">
        <v>1.1525000000000001</v>
      </c>
      <c r="H128" s="86">
        <v>1.15255</v>
      </c>
      <c r="I128" s="87">
        <f t="shared" si="47"/>
        <v>1.0000433839479392</v>
      </c>
      <c r="J128" s="88"/>
      <c r="K128" s="86"/>
      <c r="L128" s="87" t="str">
        <f t="shared" si="52"/>
        <v xml:space="preserve"> </v>
      </c>
      <c r="M128" s="88">
        <v>19.102169999999997</v>
      </c>
      <c r="N128" s="86">
        <v>17.332349999999998</v>
      </c>
      <c r="O128" s="87">
        <f t="shared" si="50"/>
        <v>0.90734979324338549</v>
      </c>
      <c r="P128" s="88">
        <v>81.52664</v>
      </c>
      <c r="Q128" s="86">
        <v>72.575850000000003</v>
      </c>
      <c r="R128" s="87">
        <f t="shared" si="51"/>
        <v>0.89021024293408879</v>
      </c>
      <c r="S128" s="1"/>
      <c r="T128" s="1"/>
      <c r="U128" s="1"/>
      <c r="V128" s="1"/>
    </row>
    <row r="129" spans="1:22" s="7" customFormat="1" ht="15" customHeight="1" outlineLevel="1" x14ac:dyDescent="0.25">
      <c r="A129" s="8"/>
      <c r="B129" s="10"/>
      <c r="C129" s="84" t="s">
        <v>39</v>
      </c>
      <c r="D129" s="88">
        <f t="shared" si="45"/>
        <v>420.98917</v>
      </c>
      <c r="E129" s="86">
        <f t="shared" si="45"/>
        <v>362.59391999999997</v>
      </c>
      <c r="F129" s="87">
        <f t="shared" si="49"/>
        <v>0.86129037476189696</v>
      </c>
      <c r="G129" s="88">
        <v>11.98982</v>
      </c>
      <c r="H129" s="86">
        <v>14.41527</v>
      </c>
      <c r="I129" s="87">
        <f t="shared" si="47"/>
        <v>1.2022924447573025</v>
      </c>
      <c r="J129" s="88"/>
      <c r="K129" s="86"/>
      <c r="L129" s="87" t="str">
        <f t="shared" si="52"/>
        <v xml:space="preserve"> </v>
      </c>
      <c r="M129" s="88">
        <v>108.14142</v>
      </c>
      <c r="N129" s="86">
        <v>90.943880000000007</v>
      </c>
      <c r="O129" s="87">
        <f t="shared" si="50"/>
        <v>0.8409717571676053</v>
      </c>
      <c r="P129" s="88">
        <v>300.85793000000001</v>
      </c>
      <c r="Q129" s="86">
        <v>257.23476999999997</v>
      </c>
      <c r="R129" s="87">
        <f t="shared" si="51"/>
        <v>0.8550041210480972</v>
      </c>
      <c r="S129" s="1"/>
      <c r="T129" s="1"/>
      <c r="U129" s="1"/>
      <c r="V129" s="1"/>
    </row>
    <row r="130" spans="1:22" ht="28.5" customHeight="1" x14ac:dyDescent="0.25">
      <c r="A130" s="9">
        <v>20</v>
      </c>
      <c r="B130" s="11"/>
      <c r="C130" s="81" t="s">
        <v>138</v>
      </c>
      <c r="D130" s="69">
        <f>SUM(D131:D133,D134:D136)</f>
        <v>3002.8010099999997</v>
      </c>
      <c r="E130" s="82">
        <f>SUM(E131:E133,E134:E136)</f>
        <v>2898.1662900000001</v>
      </c>
      <c r="F130" s="83">
        <f t="shared" si="49"/>
        <v>0.96515429438995703</v>
      </c>
      <c r="G130" s="69">
        <f>SUM(G131:G133,G134:G136)</f>
        <v>99.087130000000016</v>
      </c>
      <c r="H130" s="82">
        <f>SUM(H131:H133,H134:H136)</f>
        <v>369.58190000000002</v>
      </c>
      <c r="I130" s="83" t="str">
        <f t="shared" si="47"/>
        <v>св.200</v>
      </c>
      <c r="J130" s="69">
        <f>SUM(J131:J133,J134:J136)</f>
        <v>0</v>
      </c>
      <c r="K130" s="82">
        <f>SUM(K131:K133,K134:K136)</f>
        <v>0</v>
      </c>
      <c r="L130" s="83" t="str">
        <f t="shared" si="52"/>
        <v xml:space="preserve"> </v>
      </c>
      <c r="M130" s="69">
        <f>SUM(M131:M133,M134:M136)</f>
        <v>1267.7952599999999</v>
      </c>
      <c r="N130" s="82">
        <f>SUM(N131:N133,N134:N136)</f>
        <v>1094.48822</v>
      </c>
      <c r="O130" s="83">
        <f t="shared" si="50"/>
        <v>0.86330045121007948</v>
      </c>
      <c r="P130" s="69">
        <f>SUM(P131:P133,P134:P136)</f>
        <v>1635.9186199999999</v>
      </c>
      <c r="Q130" s="82">
        <f>SUM(Q131:Q133,Q134:Q136)</f>
        <v>1434.09617</v>
      </c>
      <c r="R130" s="83">
        <f t="shared" si="51"/>
        <v>0.87663050745152593</v>
      </c>
      <c r="S130" s="1"/>
      <c r="T130" s="1"/>
      <c r="U130" s="1"/>
      <c r="V130" s="1"/>
    </row>
    <row r="131" spans="1:22" s="7" customFormat="1" ht="15" customHeight="1" outlineLevel="1" x14ac:dyDescent="0.25">
      <c r="A131" s="8"/>
      <c r="B131" s="10"/>
      <c r="C131" s="84" t="s">
        <v>137</v>
      </c>
      <c r="D131" s="88">
        <f t="shared" si="45"/>
        <v>2059.8699699999997</v>
      </c>
      <c r="E131" s="86">
        <f t="shared" si="45"/>
        <v>1981.1433299999999</v>
      </c>
      <c r="F131" s="87">
        <f t="shared" si="49"/>
        <v>0.96178077201640066</v>
      </c>
      <c r="G131" s="85">
        <v>65.642600000000002</v>
      </c>
      <c r="H131" s="86">
        <v>233.35992999999999</v>
      </c>
      <c r="I131" s="87" t="str">
        <f t="shared" si="47"/>
        <v>св.200</v>
      </c>
      <c r="J131" s="88"/>
      <c r="K131" s="86"/>
      <c r="L131" s="87" t="str">
        <f t="shared" si="52"/>
        <v xml:space="preserve"> </v>
      </c>
      <c r="M131" s="88">
        <v>1062.0779600000001</v>
      </c>
      <c r="N131" s="86">
        <v>919.92051000000004</v>
      </c>
      <c r="O131" s="87">
        <f t="shared" si="50"/>
        <v>0.86615158646169432</v>
      </c>
      <c r="P131" s="88">
        <v>932.14940999999999</v>
      </c>
      <c r="Q131" s="86">
        <v>827.86288999999999</v>
      </c>
      <c r="R131" s="87">
        <f t="shared" ref="R131:R141" si="53">IF(Q131=0," ",IF(Q131/P131*100&gt;200,"св.200",Q131/P131))</f>
        <v>0.88812252748194087</v>
      </c>
      <c r="S131" s="1"/>
      <c r="T131" s="1"/>
      <c r="U131" s="1"/>
      <c r="V131" s="1"/>
    </row>
    <row r="132" spans="1:22" s="7" customFormat="1" ht="15" customHeight="1" outlineLevel="1" x14ac:dyDescent="0.25">
      <c r="A132" s="8"/>
      <c r="B132" s="10"/>
      <c r="C132" s="91" t="s">
        <v>38</v>
      </c>
      <c r="D132" s="88">
        <f t="shared" si="45"/>
        <v>170.37111999999999</v>
      </c>
      <c r="E132" s="86">
        <f t="shared" si="45"/>
        <v>239.62078</v>
      </c>
      <c r="F132" s="87">
        <f t="shared" si="49"/>
        <v>1.4064636072123022</v>
      </c>
      <c r="G132" s="85">
        <v>26.1052</v>
      </c>
      <c r="H132" s="86">
        <v>114.53314999999999</v>
      </c>
      <c r="I132" s="87" t="str">
        <f t="shared" si="47"/>
        <v>св.200</v>
      </c>
      <c r="J132" s="88"/>
      <c r="K132" s="86"/>
      <c r="L132" s="87" t="str">
        <f t="shared" si="52"/>
        <v xml:space="preserve"> </v>
      </c>
      <c r="M132" s="88">
        <v>15.119899999999999</v>
      </c>
      <c r="N132" s="86">
        <v>12.17149</v>
      </c>
      <c r="O132" s="87">
        <f t="shared" si="50"/>
        <v>0.80499804892889504</v>
      </c>
      <c r="P132" s="88">
        <v>129.14601999999999</v>
      </c>
      <c r="Q132" s="86">
        <v>112.91614</v>
      </c>
      <c r="R132" s="87">
        <f t="shared" si="53"/>
        <v>0.87432922826425474</v>
      </c>
      <c r="S132" s="1"/>
      <c r="T132" s="1"/>
      <c r="U132" s="1"/>
      <c r="V132" s="1"/>
    </row>
    <row r="133" spans="1:22" s="23" customFormat="1" ht="15" customHeight="1" outlineLevel="1" x14ac:dyDescent="0.25">
      <c r="A133" s="21"/>
      <c r="B133" s="24"/>
      <c r="C133" s="84" t="s">
        <v>156</v>
      </c>
      <c r="D133" s="88">
        <f t="shared" si="45"/>
        <v>100.16862</v>
      </c>
      <c r="E133" s="86">
        <f t="shared" si="45"/>
        <v>68.975889999999993</v>
      </c>
      <c r="F133" s="87">
        <f t="shared" si="49"/>
        <v>0.68859778641255109</v>
      </c>
      <c r="G133" s="92">
        <v>0.34967999999999999</v>
      </c>
      <c r="H133" s="93">
        <v>0.36878</v>
      </c>
      <c r="I133" s="94"/>
      <c r="J133" s="85"/>
      <c r="K133" s="93"/>
      <c r="L133" s="94"/>
      <c r="M133" s="85">
        <v>28.98677</v>
      </c>
      <c r="N133" s="93">
        <v>10.613770000000001</v>
      </c>
      <c r="O133" s="87">
        <f>IF(N133=0," ",IF(N133/M133*100&gt;200,"св.200",N133/M133))</f>
        <v>0.36615911327823003</v>
      </c>
      <c r="P133" s="85">
        <v>70.832170000000005</v>
      </c>
      <c r="Q133" s="93">
        <v>57.993339999999996</v>
      </c>
      <c r="R133" s="87">
        <f t="shared" si="53"/>
        <v>0.81874295253131446</v>
      </c>
      <c r="S133" s="2"/>
      <c r="T133" s="2"/>
      <c r="U133" s="2"/>
      <c r="V133" s="2"/>
    </row>
    <row r="134" spans="1:22" s="7" customFormat="1" ht="15" customHeight="1" outlineLevel="1" x14ac:dyDescent="0.25">
      <c r="A134" s="8"/>
      <c r="B134" s="10"/>
      <c r="C134" s="84" t="s">
        <v>173</v>
      </c>
      <c r="D134" s="88">
        <f t="shared" si="45"/>
        <v>134.93463</v>
      </c>
      <c r="E134" s="86">
        <f t="shared" si="45"/>
        <v>128.36385999999999</v>
      </c>
      <c r="F134" s="87">
        <f t="shared" ref="F134:F136" si="54">IF(E134=0," ",IF(E134/D134*100&gt;200,"св.200",E134/D134))</f>
        <v>0.95130404996849205</v>
      </c>
      <c r="G134" s="85">
        <v>2.1071</v>
      </c>
      <c r="H134" s="86">
        <v>2.0110999999999999</v>
      </c>
      <c r="I134" s="87">
        <f t="shared" si="47"/>
        <v>0.95443975131697589</v>
      </c>
      <c r="J134" s="88"/>
      <c r="K134" s="86"/>
      <c r="L134" s="87" t="str">
        <f t="shared" si="52"/>
        <v xml:space="preserve"> </v>
      </c>
      <c r="M134" s="88">
        <v>115.60611</v>
      </c>
      <c r="N134" s="86">
        <v>110.56334</v>
      </c>
      <c r="O134" s="87">
        <f t="shared" si="50"/>
        <v>0.95637972768048329</v>
      </c>
      <c r="P134" s="88">
        <v>17.221419999999998</v>
      </c>
      <c r="Q134" s="86">
        <v>15.78942</v>
      </c>
      <c r="R134" s="87">
        <f t="shared" si="53"/>
        <v>0.9168477396172906</v>
      </c>
      <c r="S134" s="1"/>
      <c r="T134" s="1"/>
      <c r="U134" s="1"/>
      <c r="V134" s="1"/>
    </row>
    <row r="135" spans="1:22" s="7" customFormat="1" ht="15" customHeight="1" outlineLevel="1" x14ac:dyDescent="0.25">
      <c r="A135" s="8"/>
      <c r="B135" s="10"/>
      <c r="C135" s="84" t="s">
        <v>37</v>
      </c>
      <c r="D135" s="88">
        <f t="shared" si="45"/>
        <v>332.91048000000001</v>
      </c>
      <c r="E135" s="86">
        <f t="shared" si="45"/>
        <v>292.64178000000004</v>
      </c>
      <c r="F135" s="87">
        <f t="shared" si="54"/>
        <v>0.87904045556030563</v>
      </c>
      <c r="G135" s="85">
        <v>3.6063499999999999</v>
      </c>
      <c r="H135" s="86">
        <v>17.81945</v>
      </c>
      <c r="I135" s="90" t="str">
        <f>IF(H135=0," ",IF(H135/G135*100&gt;200,"св.200",H135/G135))</f>
        <v>св.200</v>
      </c>
      <c r="J135" s="88"/>
      <c r="K135" s="86"/>
      <c r="L135" s="87" t="str">
        <f t="shared" si="52"/>
        <v xml:space="preserve"> </v>
      </c>
      <c r="M135" s="88">
        <v>14.657530000000001</v>
      </c>
      <c r="N135" s="86">
        <v>11.461120000000001</v>
      </c>
      <c r="O135" s="87">
        <f t="shared" si="50"/>
        <v>0.78192710504430152</v>
      </c>
      <c r="P135" s="88">
        <v>314.64659999999998</v>
      </c>
      <c r="Q135" s="86">
        <v>263.36121000000003</v>
      </c>
      <c r="R135" s="87">
        <f t="shared" si="53"/>
        <v>0.83700637477093365</v>
      </c>
      <c r="S135" s="1"/>
      <c r="T135" s="1"/>
      <c r="U135" s="1"/>
      <c r="V135" s="1"/>
    </row>
    <row r="136" spans="1:22" s="7" customFormat="1" ht="15" customHeight="1" outlineLevel="1" x14ac:dyDescent="0.25">
      <c r="A136" s="8"/>
      <c r="B136" s="10"/>
      <c r="C136" s="84" t="s">
        <v>36</v>
      </c>
      <c r="D136" s="88">
        <f t="shared" si="45"/>
        <v>204.54619</v>
      </c>
      <c r="E136" s="86">
        <f t="shared" si="45"/>
        <v>187.42064999999999</v>
      </c>
      <c r="F136" s="87">
        <f t="shared" si="54"/>
        <v>0.91627543881408891</v>
      </c>
      <c r="G136" s="85">
        <v>1.2762</v>
      </c>
      <c r="H136" s="86">
        <v>1.48949</v>
      </c>
      <c r="I136" s="87">
        <f t="shared" si="47"/>
        <v>1.1671289766494279</v>
      </c>
      <c r="J136" s="88"/>
      <c r="K136" s="86"/>
      <c r="L136" s="87" t="str">
        <f t="shared" si="52"/>
        <v xml:space="preserve"> </v>
      </c>
      <c r="M136" s="88">
        <v>31.346990000000002</v>
      </c>
      <c r="N136" s="86">
        <v>29.757990000000003</v>
      </c>
      <c r="O136" s="87">
        <f t="shared" si="50"/>
        <v>0.94930932762603371</v>
      </c>
      <c r="P136" s="88">
        <v>171.923</v>
      </c>
      <c r="Q136" s="86">
        <v>156.17317</v>
      </c>
      <c r="R136" s="87">
        <f t="shared" si="53"/>
        <v>0.9083902095705636</v>
      </c>
      <c r="S136" s="1"/>
      <c r="T136" s="1"/>
      <c r="U136" s="1"/>
      <c r="V136" s="1"/>
    </row>
    <row r="137" spans="1:22" ht="27.75" customHeight="1" x14ac:dyDescent="0.25">
      <c r="A137" s="9">
        <v>21</v>
      </c>
      <c r="B137" s="9"/>
      <c r="C137" s="81" t="s">
        <v>136</v>
      </c>
      <c r="D137" s="69">
        <f>SUM(D138:D139,D140,D141)</f>
        <v>2876.5989799999998</v>
      </c>
      <c r="E137" s="82">
        <f>SUM(E138:E139,E140,E141)</f>
        <v>2774.2297499999995</v>
      </c>
      <c r="F137" s="83">
        <f t="shared" si="49"/>
        <v>0.96441310356023269</v>
      </c>
      <c r="G137" s="69">
        <f>SUM(G138:G139,G140,G141)</f>
        <v>328.49890999999997</v>
      </c>
      <c r="H137" s="82">
        <f>SUM(H138:H139,H140,H141)</f>
        <v>705.66060999999991</v>
      </c>
      <c r="I137" s="83" t="str">
        <f>IF(G137=0," ",IF(H137/G137*100&gt;200,"св.200",H137/G137))</f>
        <v>св.200</v>
      </c>
      <c r="J137" s="69">
        <f>SUM(J138:J139,J140,J141)</f>
        <v>0</v>
      </c>
      <c r="K137" s="82">
        <f>SUM(K138:K139,K140,K141)</f>
        <v>0</v>
      </c>
      <c r="L137" s="83" t="str">
        <f t="shared" si="52"/>
        <v xml:space="preserve"> </v>
      </c>
      <c r="M137" s="69">
        <f>SUM(M138:M139,M140,M141)</f>
        <v>1413.6735800000001</v>
      </c>
      <c r="N137" s="82">
        <f>SUM(N138:N139,N140,N141)</f>
        <v>1115.2978099999998</v>
      </c>
      <c r="O137" s="83">
        <f t="shared" si="50"/>
        <v>0.78893588009192317</v>
      </c>
      <c r="P137" s="69">
        <f>SUM(P138:P139,P140,P141)</f>
        <v>1134.4264900000001</v>
      </c>
      <c r="Q137" s="82">
        <f>SUM(Q138:Q139,Q140,Q141)</f>
        <v>953.27133000000015</v>
      </c>
      <c r="R137" s="83">
        <f t="shared" si="51"/>
        <v>0.84031123955858977</v>
      </c>
      <c r="S137" s="1"/>
      <c r="T137" s="1"/>
      <c r="U137" s="1"/>
      <c r="V137" s="1"/>
    </row>
    <row r="138" spans="1:22" s="7" customFormat="1" ht="15" customHeight="1" outlineLevel="1" x14ac:dyDescent="0.25">
      <c r="A138" s="8"/>
      <c r="B138" s="8"/>
      <c r="C138" s="84" t="s">
        <v>135</v>
      </c>
      <c r="D138" s="88">
        <f t="shared" si="45"/>
        <v>2140.18406</v>
      </c>
      <c r="E138" s="86">
        <f t="shared" si="45"/>
        <v>2185.2604200000001</v>
      </c>
      <c r="F138" s="87">
        <f t="shared" ref="F138:F141" si="55">IF(E138=0," ",IF(E138/D138*100&gt;200,"св.200",E138/D138))</f>
        <v>1.021061908105231</v>
      </c>
      <c r="G138" s="88">
        <v>322.95724999999999</v>
      </c>
      <c r="H138" s="86">
        <v>697.40635999999995</v>
      </c>
      <c r="I138" s="87" t="str">
        <f t="shared" ref="I138:I141" si="56">IF(H138=0," ",IF(H138/G138*100&gt;200,"св.200",H138/G138))</f>
        <v>св.200</v>
      </c>
      <c r="J138" s="88"/>
      <c r="K138" s="86"/>
      <c r="L138" s="87" t="str">
        <f t="shared" si="52"/>
        <v xml:space="preserve"> </v>
      </c>
      <c r="M138" s="88">
        <v>1264.8881000000001</v>
      </c>
      <c r="N138" s="86">
        <v>1020.49653</v>
      </c>
      <c r="O138" s="87">
        <f t="shared" ref="O138:O141" si="57">IF(N138=0," ",IF(N138/M138*100&gt;200,"св.200",N138/M138))</f>
        <v>0.80678799175990346</v>
      </c>
      <c r="P138" s="88">
        <v>552.33870999999999</v>
      </c>
      <c r="Q138" s="86">
        <v>467.35753000000005</v>
      </c>
      <c r="R138" s="87">
        <f t="shared" si="53"/>
        <v>0.84614299439559482</v>
      </c>
      <c r="S138" s="1"/>
      <c r="T138" s="1"/>
      <c r="U138" s="1"/>
      <c r="V138" s="1"/>
    </row>
    <row r="139" spans="1:22" s="23" customFormat="1" ht="15" customHeight="1" outlineLevel="1" x14ac:dyDescent="0.25">
      <c r="A139" s="21"/>
      <c r="B139" s="21"/>
      <c r="C139" s="84" t="s">
        <v>157</v>
      </c>
      <c r="D139" s="88">
        <f t="shared" si="45"/>
        <v>205.58958000000001</v>
      </c>
      <c r="E139" s="86">
        <f t="shared" si="45"/>
        <v>161.63030000000001</v>
      </c>
      <c r="F139" s="87">
        <f t="shared" si="55"/>
        <v>0.78617943574766769</v>
      </c>
      <c r="G139" s="88">
        <v>3.3443499999999999</v>
      </c>
      <c r="H139" s="86">
        <v>2.1770300000000002</v>
      </c>
      <c r="I139" s="87">
        <f t="shared" si="56"/>
        <v>0.65095758518097691</v>
      </c>
      <c r="J139" s="88"/>
      <c r="K139" s="86"/>
      <c r="L139" s="94"/>
      <c r="M139" s="88">
        <v>69.318169999999995</v>
      </c>
      <c r="N139" s="86">
        <v>51.097169999999998</v>
      </c>
      <c r="O139" s="87">
        <f t="shared" si="57"/>
        <v>0.73713962731560867</v>
      </c>
      <c r="P139" s="88">
        <v>132.92706000000001</v>
      </c>
      <c r="Q139" s="86">
        <v>108.35610000000001</v>
      </c>
      <c r="R139" s="87">
        <f t="shared" si="53"/>
        <v>0.81515456672253195</v>
      </c>
      <c r="S139" s="2"/>
      <c r="T139" s="2"/>
      <c r="U139" s="2"/>
      <c r="V139" s="2"/>
    </row>
    <row r="140" spans="1:22" s="23" customFormat="1" ht="15" customHeight="1" outlineLevel="1" x14ac:dyDescent="0.25">
      <c r="A140" s="21"/>
      <c r="B140" s="21"/>
      <c r="C140" s="84" t="s">
        <v>158</v>
      </c>
      <c r="D140" s="88">
        <f t="shared" si="45"/>
        <v>144.34927999999999</v>
      </c>
      <c r="E140" s="86">
        <f t="shared" si="45"/>
        <v>116.24846000000001</v>
      </c>
      <c r="F140" s="87">
        <f t="shared" si="55"/>
        <v>0.80532760537496284</v>
      </c>
      <c r="G140" s="88">
        <v>0.82804</v>
      </c>
      <c r="H140" s="86">
        <v>2.7718499999999997</v>
      </c>
      <c r="I140" s="87" t="str">
        <f t="shared" si="56"/>
        <v>св.200</v>
      </c>
      <c r="J140" s="88"/>
      <c r="K140" s="86"/>
      <c r="L140" s="94"/>
      <c r="M140" s="88">
        <v>22.119869999999999</v>
      </c>
      <c r="N140" s="86">
        <v>18.87698</v>
      </c>
      <c r="O140" s="87">
        <f t="shared" si="57"/>
        <v>0.8533947080159151</v>
      </c>
      <c r="P140" s="88">
        <v>121.40137</v>
      </c>
      <c r="Q140" s="86">
        <v>94.599630000000005</v>
      </c>
      <c r="R140" s="87">
        <f t="shared" si="53"/>
        <v>0.77923033323264812</v>
      </c>
      <c r="S140" s="2"/>
      <c r="T140" s="2"/>
      <c r="U140" s="2"/>
      <c r="V140" s="2"/>
    </row>
    <row r="141" spans="1:22" s="23" customFormat="1" ht="15" customHeight="1" outlineLevel="1" x14ac:dyDescent="0.25">
      <c r="A141" s="21"/>
      <c r="B141" s="21"/>
      <c r="C141" s="84" t="s">
        <v>159</v>
      </c>
      <c r="D141" s="88">
        <f t="shared" si="45"/>
        <v>386.47605999999996</v>
      </c>
      <c r="E141" s="86">
        <f t="shared" si="45"/>
        <v>311.09057000000001</v>
      </c>
      <c r="F141" s="87">
        <f t="shared" si="55"/>
        <v>0.80494137204772798</v>
      </c>
      <c r="G141" s="88">
        <v>1.36927</v>
      </c>
      <c r="H141" s="86">
        <v>3.3053699999999999</v>
      </c>
      <c r="I141" s="87" t="str">
        <f t="shared" si="56"/>
        <v>св.200</v>
      </c>
      <c r="J141" s="88"/>
      <c r="K141" s="86"/>
      <c r="L141" s="94"/>
      <c r="M141" s="88">
        <v>57.347439999999999</v>
      </c>
      <c r="N141" s="86">
        <v>24.82713</v>
      </c>
      <c r="O141" s="87">
        <f t="shared" si="57"/>
        <v>0.43292481756814255</v>
      </c>
      <c r="P141" s="88">
        <v>327.75934999999998</v>
      </c>
      <c r="Q141" s="86">
        <v>282.95807000000002</v>
      </c>
      <c r="R141" s="87">
        <f t="shared" si="53"/>
        <v>0.86331044408039015</v>
      </c>
      <c r="S141" s="2"/>
      <c r="T141" s="2"/>
      <c r="U141" s="2"/>
      <c r="V141" s="2"/>
    </row>
    <row r="142" spans="1:22" s="5" customFormat="1" x14ac:dyDescent="0.25">
      <c r="A142" s="20"/>
      <c r="B142" s="20"/>
      <c r="C142" s="95" t="s">
        <v>35</v>
      </c>
      <c r="D142" s="96">
        <f>D5+D10+D17+D23+D29+D41+D47+D55+D62+D68+D74+D79+D83+D89+D95+D100+D107+D114+D121+D130+D137</f>
        <v>118487.23981</v>
      </c>
      <c r="E142" s="96">
        <f>E5+E10+E17+E23+E29+E41+E47+E55+E62+E68+E74+E79+E83+E89+E95+E100+E107+E114+E121+E130+E137</f>
        <v>106985.36106999998</v>
      </c>
      <c r="F142" s="97">
        <f t="shared" si="49"/>
        <v>0.90292727927122085</v>
      </c>
      <c r="G142" s="96">
        <f>G5+G10+G17+G23+G29+G41+G47+G55+G62+G68+G74+G79+G83+G89+G95+G100+G107+G114+G121+G130+G137</f>
        <v>8516.9120899999998</v>
      </c>
      <c r="H142" s="96">
        <f>H5+H10+H17+H23+H29+H41+H47+H55+H62+H68+H74+H79+H83+H89+H95+H100+H107+H114+H121+H130+H137</f>
        <v>10855.952209999999</v>
      </c>
      <c r="I142" s="97">
        <f t="shared" ref="I142" si="58">IF(G142=0," ",IF(H142/G142*100&gt;200,"св.200",H142/G142))</f>
        <v>1.274634761434998</v>
      </c>
      <c r="J142" s="96">
        <f>J5+J10+J17+J23+J29+J41+J47+J55+J62+J68+J74+J79+J83+J89+J95+J100+J107+J114+J121+J130+J137</f>
        <v>87.884489999999985</v>
      </c>
      <c r="K142" s="96">
        <f>K5+K10+K17+K23+K29+K41+K47+K55+K62+K68+K74+K79+K83+K89+K95+K100+K107+K114+K121+K130+K137</f>
        <v>435.20726999999994</v>
      </c>
      <c r="L142" s="97" t="str">
        <f t="shared" si="52"/>
        <v>св.200</v>
      </c>
      <c r="M142" s="96">
        <f>M5+M10+M17+M23+M29+M41+M47+M55+M62+M68+M74+M79+M83+M89+M95+M100+M107+M114+M121+M130+M137</f>
        <v>29093.108280000004</v>
      </c>
      <c r="N142" s="96">
        <f>N5+N10+N17+N23+N29+N41+N47+N55+N62+N68+N74+N79+N83+N89+N95+N100+N107+N114+N121+N130+N137</f>
        <v>23360.8429</v>
      </c>
      <c r="O142" s="97">
        <f t="shared" si="50"/>
        <v>0.80296827259462555</v>
      </c>
      <c r="P142" s="96">
        <f>P5+P10+P17+P23+P29+P41+P47+P55+P62+P68+P74+P79+P83+P89+P95+P100+P107+P114+P121+P130+P137</f>
        <v>80789.334950000004</v>
      </c>
      <c r="Q142" s="96">
        <f>Q5+Q10+Q17+Q23+Q29+Q41+Q47+Q55+Q62+Q68+Q74+Q79+Q83+Q89+Q95+Q100+Q107+Q114+Q121+Q130+Q137</f>
        <v>72333.358689999994</v>
      </c>
      <c r="R142" s="98">
        <f t="shared" si="51"/>
        <v>0.89533301313554126</v>
      </c>
      <c r="S142" s="6"/>
      <c r="T142" s="6"/>
      <c r="U142" s="6"/>
      <c r="V142" s="6"/>
    </row>
    <row r="143" spans="1:22" x14ac:dyDescent="0.25">
      <c r="A143" s="4"/>
      <c r="B143" s="4"/>
      <c r="C143" s="99"/>
    </row>
    <row r="144" spans="1:22" s="16" customFormat="1" ht="28.5" customHeight="1" x14ac:dyDescent="0.25">
      <c r="A144" s="25"/>
      <c r="B144" s="25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</row>
    <row r="145" spans="1:18" x14ac:dyDescent="0.25">
      <c r="A145" s="4"/>
      <c r="B145" s="4"/>
      <c r="C145" s="133"/>
      <c r="D145" s="133"/>
      <c r="E145" s="133"/>
    </row>
    <row r="146" spans="1:18" s="26" customFormat="1" x14ac:dyDescent="0.25">
      <c r="B146" s="25"/>
      <c r="C146" s="105"/>
      <c r="D146" s="106"/>
      <c r="E146" s="106"/>
      <c r="F146" s="106"/>
      <c r="G146" s="107"/>
      <c r="H146" s="107"/>
      <c r="I146" s="108"/>
      <c r="J146" s="107"/>
      <c r="K146" s="107"/>
      <c r="L146" s="108"/>
      <c r="M146" s="107"/>
      <c r="N146" s="107"/>
      <c r="O146" s="108"/>
      <c r="P146" s="107"/>
      <c r="Q146" s="107"/>
      <c r="R146" s="108"/>
    </row>
    <row r="147" spans="1:18" s="3" customFormat="1" x14ac:dyDescent="0.25">
      <c r="B147" s="129"/>
      <c r="C147" s="129"/>
      <c r="D147" s="129"/>
      <c r="E147" s="109"/>
      <c r="F147" s="110"/>
      <c r="G147" s="107"/>
      <c r="H147" s="111"/>
      <c r="I147" s="112"/>
      <c r="J147" s="107"/>
      <c r="K147" s="111"/>
      <c r="L147" s="112"/>
      <c r="M147" s="107"/>
      <c r="N147" s="111"/>
      <c r="O147" s="112"/>
      <c r="P147" s="107"/>
      <c r="Q147" s="111"/>
      <c r="R147" s="112"/>
    </row>
    <row r="148" spans="1:18" x14ac:dyDescent="0.25">
      <c r="C148" s="113"/>
      <c r="D148" s="114"/>
      <c r="E148" s="113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Гусева Людмила Павловна</cp:lastModifiedBy>
  <cp:lastPrinted>2022-02-09T13:55:32Z</cp:lastPrinted>
  <dcterms:created xsi:type="dcterms:W3CDTF">2014-06-09T12:14:06Z</dcterms:created>
  <dcterms:modified xsi:type="dcterms:W3CDTF">2022-04-22T11:39:26Z</dcterms:modified>
</cp:coreProperties>
</file>