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Резанова_ЕВ\НЕДОИМКА\2025\01.10.2025\"/>
    </mc:Choice>
  </mc:AlternateContent>
  <bookViews>
    <workbookView xWindow="0" yWindow="0" windowWidth="24042" windowHeight="8277" activeTab="1"/>
  </bookViews>
  <sheets>
    <sheet name="округа_районы" sheetId="4" r:id="rId1"/>
    <sheet name="поселения" sheetId="5" r:id="rId2"/>
  </sheets>
  <definedNames>
    <definedName name="_xlnm._FilterDatabase" localSheetId="1" hidden="1">поселения!$A$3:$V$145</definedName>
    <definedName name="_xlnm.Print_Titles" localSheetId="0">округа_районы!$A:$C</definedName>
    <definedName name="_xlnm.Print_Titles" localSheetId="1">поселения!$1:$4</definedName>
    <definedName name="_xlnm.Print_Area" localSheetId="0">округа_районы!$A$1:$AV$35</definedName>
    <definedName name="_xlnm.Print_Area" localSheetId="1">поселения!$C$1:$R$145</definedName>
  </definedNames>
  <calcPr calcId="152511"/>
</workbook>
</file>

<file path=xl/calcChain.xml><?xml version="1.0" encoding="utf-8"?>
<calcChain xmlns="http://schemas.openxmlformats.org/spreadsheetml/2006/main">
  <c r="AD30" i="4" l="1"/>
  <c r="L84" i="5" l="1"/>
  <c r="L73" i="5"/>
  <c r="L72" i="5"/>
  <c r="AD28" i="4" l="1"/>
  <c r="AD23" i="4"/>
  <c r="AD19" i="4"/>
  <c r="AB13" i="4" l="1"/>
  <c r="S13" i="4"/>
  <c r="P13" i="4"/>
  <c r="M13" i="4"/>
  <c r="L14" i="4"/>
  <c r="L15" i="4"/>
  <c r="J13" i="4"/>
  <c r="G13" i="4"/>
  <c r="AB6" i="4"/>
  <c r="Y6" i="4"/>
  <c r="V6" i="4"/>
  <c r="S6" i="4"/>
  <c r="P6" i="4"/>
  <c r="M6" i="4"/>
  <c r="J6" i="4"/>
  <c r="G6" i="4"/>
  <c r="Q137" i="5" l="1"/>
  <c r="P137" i="5"/>
  <c r="N137" i="5"/>
  <c r="M137" i="5"/>
  <c r="K137" i="5"/>
  <c r="J137" i="5"/>
  <c r="H137" i="5"/>
  <c r="G137" i="5"/>
  <c r="Q130" i="5"/>
  <c r="P130" i="5"/>
  <c r="N130" i="5"/>
  <c r="M130" i="5"/>
  <c r="K130" i="5"/>
  <c r="J130" i="5"/>
  <c r="H130" i="5"/>
  <c r="G130" i="5"/>
  <c r="Q121" i="5"/>
  <c r="P121" i="5"/>
  <c r="N121" i="5"/>
  <c r="M121" i="5"/>
  <c r="K121" i="5"/>
  <c r="J121" i="5"/>
  <c r="H121" i="5"/>
  <c r="G121" i="5"/>
  <c r="Q114" i="5"/>
  <c r="P114" i="5"/>
  <c r="N114" i="5"/>
  <c r="M114" i="5"/>
  <c r="K114" i="5"/>
  <c r="J114" i="5"/>
  <c r="H114" i="5"/>
  <c r="G114" i="5"/>
  <c r="Q107" i="5"/>
  <c r="P107" i="5"/>
  <c r="N107" i="5"/>
  <c r="M107" i="5"/>
  <c r="K107" i="5"/>
  <c r="J107" i="5"/>
  <c r="H107" i="5"/>
  <c r="G107" i="5"/>
  <c r="Q100" i="5"/>
  <c r="P100" i="5"/>
  <c r="N100" i="5"/>
  <c r="M100" i="5"/>
  <c r="K100" i="5"/>
  <c r="J100" i="5"/>
  <c r="H100" i="5"/>
  <c r="G100" i="5"/>
  <c r="Q95" i="5"/>
  <c r="P95" i="5"/>
  <c r="N95" i="5"/>
  <c r="M95" i="5"/>
  <c r="K95" i="5"/>
  <c r="J95" i="5"/>
  <c r="H95" i="5"/>
  <c r="G95" i="5"/>
  <c r="Q89" i="5"/>
  <c r="P89" i="5"/>
  <c r="N89" i="5"/>
  <c r="M89" i="5"/>
  <c r="K89" i="5"/>
  <c r="J89" i="5"/>
  <c r="H89" i="5"/>
  <c r="G89" i="5"/>
  <c r="Q83" i="5"/>
  <c r="P83" i="5"/>
  <c r="N83" i="5"/>
  <c r="M83" i="5"/>
  <c r="K83" i="5"/>
  <c r="J83" i="5"/>
  <c r="H83" i="5"/>
  <c r="G83" i="5"/>
  <c r="Q79" i="5"/>
  <c r="P79" i="5"/>
  <c r="N79" i="5"/>
  <c r="M79" i="5"/>
  <c r="K79" i="5"/>
  <c r="J79" i="5"/>
  <c r="H79" i="5"/>
  <c r="G79" i="5"/>
  <c r="Q74" i="5"/>
  <c r="P74" i="5"/>
  <c r="N74" i="5"/>
  <c r="M74" i="5"/>
  <c r="K74" i="5"/>
  <c r="J74" i="5"/>
  <c r="H74" i="5"/>
  <c r="G74" i="5"/>
  <c r="L69" i="5"/>
  <c r="Q68" i="5"/>
  <c r="P68" i="5"/>
  <c r="N68" i="5"/>
  <c r="M68" i="5"/>
  <c r="K68" i="5"/>
  <c r="J68" i="5"/>
  <c r="H68" i="5"/>
  <c r="G68" i="5"/>
  <c r="Q62" i="5"/>
  <c r="P62" i="5"/>
  <c r="N62" i="5"/>
  <c r="M62" i="5"/>
  <c r="K62" i="5"/>
  <c r="J62" i="5"/>
  <c r="H62" i="5"/>
  <c r="G62" i="5"/>
  <c r="Q55" i="5"/>
  <c r="P55" i="5"/>
  <c r="N55" i="5"/>
  <c r="M55" i="5"/>
  <c r="K55" i="5"/>
  <c r="J55" i="5"/>
  <c r="H55" i="5"/>
  <c r="G55" i="5"/>
  <c r="Q47" i="5"/>
  <c r="P47" i="5"/>
  <c r="N47" i="5"/>
  <c r="M47" i="5"/>
  <c r="K47" i="5"/>
  <c r="J47" i="5"/>
  <c r="H47" i="5"/>
  <c r="G47" i="5"/>
  <c r="Q41" i="5"/>
  <c r="P41" i="5"/>
  <c r="N41" i="5"/>
  <c r="M41" i="5"/>
  <c r="K41" i="5"/>
  <c r="J41" i="5"/>
  <c r="H41" i="5"/>
  <c r="G41" i="5"/>
  <c r="Q29" i="5"/>
  <c r="P29" i="5"/>
  <c r="N29" i="5"/>
  <c r="M29" i="5"/>
  <c r="K29" i="5"/>
  <c r="J29" i="5"/>
  <c r="H29" i="5"/>
  <c r="G29" i="5"/>
  <c r="Q23" i="5"/>
  <c r="P23" i="5"/>
  <c r="N23" i="5"/>
  <c r="M23" i="5"/>
  <c r="K23" i="5"/>
  <c r="J23" i="5"/>
  <c r="H23" i="5"/>
  <c r="G23" i="5"/>
  <c r="Q17" i="5"/>
  <c r="P17" i="5"/>
  <c r="N17" i="5"/>
  <c r="M17" i="5"/>
  <c r="K17" i="5"/>
  <c r="J17" i="5"/>
  <c r="H17" i="5"/>
  <c r="G17" i="5"/>
  <c r="Q10" i="5"/>
  <c r="P10" i="5"/>
  <c r="N10" i="5"/>
  <c r="M10" i="5"/>
  <c r="K10" i="5"/>
  <c r="J10" i="5"/>
  <c r="H10" i="5"/>
  <c r="G10" i="5"/>
  <c r="Q5" i="5"/>
  <c r="P5" i="5"/>
  <c r="N5" i="5"/>
  <c r="M5" i="5"/>
  <c r="K5" i="5"/>
  <c r="J5" i="5"/>
  <c r="H5" i="5"/>
  <c r="G5" i="5"/>
  <c r="AT6" i="4" l="1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7" i="4"/>
  <c r="AR6" i="4"/>
  <c r="AQ6" i="4"/>
  <c r="AO6" i="4"/>
  <c r="AN6" i="4"/>
  <c r="AL6" i="4"/>
  <c r="AK6" i="4"/>
  <c r="AI6" i="4"/>
  <c r="AH6" i="4"/>
  <c r="AT13" i="4" l="1"/>
  <c r="AT12" i="4"/>
  <c r="AT11" i="4"/>
  <c r="AT10" i="4"/>
  <c r="AT9" i="4"/>
  <c r="AT8" i="4"/>
  <c r="AR13" i="4"/>
  <c r="AQ13" i="4"/>
  <c r="AO13" i="4"/>
  <c r="AN13" i="4"/>
  <c r="AL13" i="4"/>
  <c r="AK13" i="4"/>
  <c r="AI13" i="4"/>
  <c r="AH13" i="4"/>
  <c r="AF13" i="4"/>
  <c r="AE13" i="4"/>
  <c r="AF6" i="4"/>
  <c r="AE6" i="4"/>
  <c r="E141" i="5" l="1"/>
  <c r="E140" i="5"/>
  <c r="E139" i="5"/>
  <c r="E138" i="5"/>
  <c r="E136" i="5"/>
  <c r="E135" i="5"/>
  <c r="E134" i="5"/>
  <c r="E133" i="5"/>
  <c r="E132" i="5"/>
  <c r="E131" i="5"/>
  <c r="E129" i="5"/>
  <c r="E128" i="5"/>
  <c r="E127" i="5"/>
  <c r="E126" i="5"/>
  <c r="E125" i="5"/>
  <c r="E124" i="5"/>
  <c r="E123" i="5"/>
  <c r="E122" i="5"/>
  <c r="E120" i="5"/>
  <c r="E119" i="5"/>
  <c r="E118" i="5"/>
  <c r="E117" i="5"/>
  <c r="E116" i="5"/>
  <c r="E115" i="5"/>
  <c r="E113" i="5"/>
  <c r="E112" i="5"/>
  <c r="E111" i="5"/>
  <c r="E110" i="5"/>
  <c r="E109" i="5"/>
  <c r="E108" i="5"/>
  <c r="E106" i="5"/>
  <c r="E105" i="5"/>
  <c r="E104" i="5"/>
  <c r="E103" i="5"/>
  <c r="E102" i="5"/>
  <c r="E101" i="5"/>
  <c r="E99" i="5"/>
  <c r="E98" i="5"/>
  <c r="E97" i="5"/>
  <c r="E96" i="5"/>
  <c r="E94" i="5"/>
  <c r="E93" i="5"/>
  <c r="E92" i="5"/>
  <c r="E91" i="5"/>
  <c r="E90" i="5"/>
  <c r="E88" i="5"/>
  <c r="E87" i="5"/>
  <c r="E86" i="5"/>
  <c r="E85" i="5"/>
  <c r="E84" i="5"/>
  <c r="E82" i="5"/>
  <c r="E81" i="5"/>
  <c r="E80" i="5"/>
  <c r="E78" i="5"/>
  <c r="E77" i="5"/>
  <c r="E76" i="5"/>
  <c r="E75" i="5"/>
  <c r="E73" i="5"/>
  <c r="E72" i="5"/>
  <c r="E71" i="5"/>
  <c r="E70" i="5"/>
  <c r="E69" i="5"/>
  <c r="E67" i="5"/>
  <c r="E66" i="5"/>
  <c r="E65" i="5"/>
  <c r="E64" i="5"/>
  <c r="E63" i="5"/>
  <c r="E61" i="5"/>
  <c r="E60" i="5"/>
  <c r="E59" i="5"/>
  <c r="E58" i="5"/>
  <c r="E57" i="5"/>
  <c r="E56" i="5"/>
  <c r="E54" i="5"/>
  <c r="E53" i="5"/>
  <c r="E52" i="5"/>
  <c r="E51" i="5"/>
  <c r="E50" i="5"/>
  <c r="E49" i="5"/>
  <c r="E48" i="5"/>
  <c r="E46" i="5"/>
  <c r="E45" i="5"/>
  <c r="E44" i="5"/>
  <c r="E43" i="5"/>
  <c r="E42" i="5"/>
  <c r="E40" i="5"/>
  <c r="E39" i="5"/>
  <c r="E38" i="5"/>
  <c r="E37" i="5"/>
  <c r="E36" i="5"/>
  <c r="E35" i="5"/>
  <c r="E34" i="5"/>
  <c r="E33" i="5"/>
  <c r="E32" i="5"/>
  <c r="E31" i="5"/>
  <c r="E30" i="5"/>
  <c r="E28" i="5"/>
  <c r="E27" i="5"/>
  <c r="E26" i="5"/>
  <c r="E25" i="5"/>
  <c r="E24" i="5"/>
  <c r="E22" i="5"/>
  <c r="E21" i="5"/>
  <c r="E20" i="5"/>
  <c r="E19" i="5"/>
  <c r="E18" i="5"/>
  <c r="E16" i="5"/>
  <c r="E15" i="5"/>
  <c r="E14" i="5"/>
  <c r="E13" i="5"/>
  <c r="E12" i="5"/>
  <c r="E11" i="5"/>
  <c r="E9" i="5"/>
  <c r="E8" i="5"/>
  <c r="E7" i="5"/>
  <c r="E6" i="5"/>
  <c r="E137" i="5" l="1"/>
  <c r="E130" i="5"/>
  <c r="E89" i="5"/>
  <c r="E79" i="5"/>
  <c r="E74" i="5"/>
  <c r="E62" i="5"/>
  <c r="E29" i="5"/>
  <c r="E121" i="5"/>
  <c r="E5" i="5"/>
  <c r="E17" i="5"/>
  <c r="E41" i="5"/>
  <c r="E83" i="5"/>
  <c r="E114" i="5"/>
  <c r="E47" i="5"/>
  <c r="E100" i="5"/>
  <c r="E23" i="5"/>
  <c r="E68" i="5"/>
  <c r="E95" i="5"/>
  <c r="E10" i="5"/>
  <c r="E55" i="5"/>
  <c r="E107" i="5"/>
  <c r="E15" i="4" l="1"/>
  <c r="E14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2" i="4"/>
  <c r="E11" i="4"/>
  <c r="E10" i="4"/>
  <c r="E9" i="4"/>
  <c r="E8" i="4"/>
  <c r="E7" i="4"/>
  <c r="Q142" i="5" l="1"/>
  <c r="D141" i="5" l="1"/>
  <c r="D140" i="5"/>
  <c r="D139" i="5"/>
  <c r="D138" i="5"/>
  <c r="D136" i="5"/>
  <c r="D135" i="5"/>
  <c r="D134" i="5"/>
  <c r="D133" i="5"/>
  <c r="D132" i="5"/>
  <c r="D131" i="5"/>
  <c r="D129" i="5"/>
  <c r="D128" i="5"/>
  <c r="D127" i="5"/>
  <c r="D126" i="5"/>
  <c r="D125" i="5"/>
  <c r="D124" i="5"/>
  <c r="D123" i="5"/>
  <c r="D122" i="5"/>
  <c r="D120" i="5"/>
  <c r="D119" i="5"/>
  <c r="D118" i="5"/>
  <c r="D117" i="5"/>
  <c r="D116" i="5"/>
  <c r="D115" i="5"/>
  <c r="D113" i="5"/>
  <c r="D112" i="5"/>
  <c r="D111" i="5"/>
  <c r="D110" i="5"/>
  <c r="D109" i="5"/>
  <c r="D108" i="5"/>
  <c r="D106" i="5"/>
  <c r="D105" i="5"/>
  <c r="D104" i="5"/>
  <c r="D103" i="5"/>
  <c r="D102" i="5"/>
  <c r="D101" i="5"/>
  <c r="D99" i="5"/>
  <c r="D98" i="5"/>
  <c r="D97" i="5"/>
  <c r="D96" i="5"/>
  <c r="D94" i="5"/>
  <c r="D93" i="5"/>
  <c r="D92" i="5"/>
  <c r="D91" i="5"/>
  <c r="D90" i="5"/>
  <c r="D88" i="5"/>
  <c r="D87" i="5"/>
  <c r="D86" i="5"/>
  <c r="D85" i="5"/>
  <c r="D84" i="5"/>
  <c r="D82" i="5"/>
  <c r="D81" i="5"/>
  <c r="D80" i="5"/>
  <c r="D78" i="5"/>
  <c r="D77" i="5"/>
  <c r="F77" i="5" s="1"/>
  <c r="D76" i="5"/>
  <c r="D75" i="5"/>
  <c r="D73" i="5"/>
  <c r="D72" i="5"/>
  <c r="D71" i="5"/>
  <c r="D70" i="5"/>
  <c r="D69" i="5"/>
  <c r="D67" i="5"/>
  <c r="D66" i="5"/>
  <c r="D65" i="5"/>
  <c r="D64" i="5"/>
  <c r="D63" i="5"/>
  <c r="D61" i="5"/>
  <c r="D60" i="5"/>
  <c r="D59" i="5"/>
  <c r="D58" i="5"/>
  <c r="D57" i="5"/>
  <c r="D56" i="5"/>
  <c r="D54" i="5"/>
  <c r="D53" i="5"/>
  <c r="D52" i="5"/>
  <c r="D51" i="5"/>
  <c r="D50" i="5"/>
  <c r="D49" i="5"/>
  <c r="D48" i="5"/>
  <c r="D46" i="5"/>
  <c r="D45" i="5"/>
  <c r="D44" i="5"/>
  <c r="D43" i="5"/>
  <c r="D42" i="5"/>
  <c r="D40" i="5"/>
  <c r="D39" i="5"/>
  <c r="D38" i="5"/>
  <c r="D37" i="5"/>
  <c r="D36" i="5"/>
  <c r="D35" i="5"/>
  <c r="D34" i="5"/>
  <c r="D33" i="5"/>
  <c r="D32" i="5"/>
  <c r="D31" i="5"/>
  <c r="D30" i="5"/>
  <c r="D28" i="5"/>
  <c r="D27" i="5"/>
  <c r="D26" i="5"/>
  <c r="D25" i="5"/>
  <c r="D24" i="5"/>
  <c r="D22" i="5"/>
  <c r="D21" i="5"/>
  <c r="D20" i="5"/>
  <c r="D19" i="5"/>
  <c r="D18" i="5"/>
  <c r="D16" i="5"/>
  <c r="D15" i="5"/>
  <c r="D14" i="5"/>
  <c r="D13" i="5"/>
  <c r="D12" i="5"/>
  <c r="D11" i="5"/>
  <c r="D9" i="5"/>
  <c r="D8" i="5"/>
  <c r="D7" i="5"/>
  <c r="D6" i="5"/>
  <c r="D137" i="5" l="1"/>
  <c r="D130" i="5"/>
  <c r="D95" i="5"/>
  <c r="D79" i="5"/>
  <c r="D74" i="5"/>
  <c r="D47" i="5"/>
  <c r="D17" i="5"/>
  <c r="D121" i="5"/>
  <c r="D10" i="5"/>
  <c r="D41" i="5"/>
  <c r="D68" i="5"/>
  <c r="D89" i="5"/>
  <c r="D114" i="5"/>
  <c r="D5" i="5"/>
  <c r="D29" i="5"/>
  <c r="D62" i="5"/>
  <c r="D83" i="5"/>
  <c r="D107" i="5"/>
  <c r="D23" i="5"/>
  <c r="D55" i="5"/>
  <c r="D100" i="5"/>
  <c r="H6" i="4"/>
  <c r="H13" i="4"/>
  <c r="AC13" i="4" l="1"/>
  <c r="Z13" i="4"/>
  <c r="W13" i="4"/>
  <c r="T13" i="4"/>
  <c r="Q13" i="4"/>
  <c r="N13" i="4"/>
  <c r="K13" i="4"/>
  <c r="AC6" i="4"/>
  <c r="Z6" i="4"/>
  <c r="W6" i="4"/>
  <c r="T6" i="4"/>
  <c r="Q6" i="4"/>
  <c r="N6" i="4"/>
  <c r="K6" i="4"/>
  <c r="H35" i="4"/>
  <c r="I7" i="4"/>
  <c r="L7" i="4"/>
  <c r="O7" i="4"/>
  <c r="R7" i="4"/>
  <c r="U7" i="4"/>
  <c r="X7" i="4"/>
  <c r="AA7" i="4"/>
  <c r="AD7" i="4"/>
  <c r="AG7" i="4"/>
  <c r="AJ7" i="4"/>
  <c r="AM7" i="4"/>
  <c r="AP7" i="4"/>
  <c r="I8" i="4"/>
  <c r="L8" i="4"/>
  <c r="O8" i="4"/>
  <c r="R8" i="4"/>
  <c r="U8" i="4"/>
  <c r="X8" i="4"/>
  <c r="AA8" i="4"/>
  <c r="AD8" i="4"/>
  <c r="AG8" i="4"/>
  <c r="AJ8" i="4"/>
  <c r="AM8" i="4"/>
  <c r="AP8" i="4"/>
  <c r="I9" i="4"/>
  <c r="L9" i="4"/>
  <c r="O9" i="4"/>
  <c r="R9" i="4"/>
  <c r="U9" i="4"/>
  <c r="X9" i="4"/>
  <c r="AA9" i="4"/>
  <c r="AD9" i="4"/>
  <c r="AG9" i="4"/>
  <c r="AJ9" i="4"/>
  <c r="AM9" i="4"/>
  <c r="AP9" i="4"/>
  <c r="I10" i="4"/>
  <c r="L10" i="4"/>
  <c r="O10" i="4"/>
  <c r="R10" i="4"/>
  <c r="U10" i="4"/>
  <c r="X10" i="4"/>
  <c r="AA10" i="4"/>
  <c r="AD10" i="4"/>
  <c r="AG10" i="4"/>
  <c r="AJ10" i="4"/>
  <c r="AM10" i="4"/>
  <c r="AP10" i="4"/>
  <c r="I11" i="4"/>
  <c r="L11" i="4"/>
  <c r="O11" i="4"/>
  <c r="R11" i="4"/>
  <c r="U11" i="4"/>
  <c r="X11" i="4"/>
  <c r="AA11" i="4"/>
  <c r="AD11" i="4"/>
  <c r="AG11" i="4"/>
  <c r="AJ11" i="4"/>
  <c r="AM11" i="4"/>
  <c r="AP11" i="4"/>
  <c r="I12" i="4"/>
  <c r="L12" i="4"/>
  <c r="O12" i="4"/>
  <c r="R12" i="4"/>
  <c r="U12" i="4"/>
  <c r="X12" i="4"/>
  <c r="AA12" i="4"/>
  <c r="AD12" i="4"/>
  <c r="AG12" i="4"/>
  <c r="AJ12" i="4"/>
  <c r="AM12" i="4"/>
  <c r="AP12" i="4"/>
  <c r="I14" i="4"/>
  <c r="O14" i="4"/>
  <c r="R14" i="4"/>
  <c r="U14" i="4"/>
  <c r="X14" i="4"/>
  <c r="AA14" i="4"/>
  <c r="AD14" i="4"/>
  <c r="AG14" i="4"/>
  <c r="AJ14" i="4"/>
  <c r="AM14" i="4"/>
  <c r="AP14" i="4"/>
  <c r="I15" i="4"/>
  <c r="O15" i="4"/>
  <c r="R15" i="4"/>
  <c r="U15" i="4"/>
  <c r="X15" i="4"/>
  <c r="AA15" i="4"/>
  <c r="AD15" i="4"/>
  <c r="AG15" i="4"/>
  <c r="AJ15" i="4"/>
  <c r="AM15" i="4"/>
  <c r="AP15" i="4"/>
  <c r="I16" i="4"/>
  <c r="L16" i="4"/>
  <c r="O16" i="4"/>
  <c r="R16" i="4"/>
  <c r="U16" i="4"/>
  <c r="X16" i="4"/>
  <c r="AA16" i="4"/>
  <c r="AD16" i="4"/>
  <c r="AG16" i="4"/>
  <c r="AJ16" i="4"/>
  <c r="AM16" i="4"/>
  <c r="AP16" i="4"/>
  <c r="I17" i="4"/>
  <c r="L17" i="4"/>
  <c r="O17" i="4"/>
  <c r="R17" i="4"/>
  <c r="U17" i="4"/>
  <c r="X17" i="4"/>
  <c r="AA17" i="4"/>
  <c r="AD17" i="4"/>
  <c r="AG17" i="4"/>
  <c r="AJ17" i="4"/>
  <c r="AM17" i="4"/>
  <c r="AP17" i="4"/>
  <c r="I18" i="4"/>
  <c r="L18" i="4"/>
  <c r="O18" i="4"/>
  <c r="R18" i="4"/>
  <c r="U18" i="4"/>
  <c r="X18" i="4"/>
  <c r="AA18" i="4"/>
  <c r="AD18" i="4"/>
  <c r="AG18" i="4"/>
  <c r="AJ18" i="4"/>
  <c r="AM18" i="4"/>
  <c r="AP18" i="4"/>
  <c r="I19" i="4"/>
  <c r="L19" i="4"/>
  <c r="O19" i="4"/>
  <c r="R19" i="4"/>
  <c r="U19" i="4"/>
  <c r="X19" i="4"/>
  <c r="AA19" i="4"/>
  <c r="AG19" i="4"/>
  <c r="AJ19" i="4"/>
  <c r="AM19" i="4"/>
  <c r="AP19" i="4"/>
  <c r="I20" i="4"/>
  <c r="L20" i="4"/>
  <c r="O20" i="4"/>
  <c r="R20" i="4"/>
  <c r="U20" i="4"/>
  <c r="X20" i="4"/>
  <c r="AA20" i="4"/>
  <c r="AD20" i="4"/>
  <c r="AG20" i="4"/>
  <c r="AJ20" i="4"/>
  <c r="AM20" i="4"/>
  <c r="AP20" i="4"/>
  <c r="I21" i="4"/>
  <c r="L21" i="4"/>
  <c r="O21" i="4"/>
  <c r="R21" i="4"/>
  <c r="U21" i="4"/>
  <c r="X21" i="4"/>
  <c r="AA21" i="4"/>
  <c r="AD21" i="4"/>
  <c r="AG21" i="4"/>
  <c r="AJ21" i="4"/>
  <c r="AM21" i="4"/>
  <c r="AP21" i="4"/>
  <c r="I22" i="4"/>
  <c r="L22" i="4"/>
  <c r="O22" i="4"/>
  <c r="R22" i="4"/>
  <c r="U22" i="4"/>
  <c r="X22" i="4"/>
  <c r="AA22" i="4"/>
  <c r="AD22" i="4"/>
  <c r="AG22" i="4"/>
  <c r="AJ22" i="4"/>
  <c r="AM22" i="4"/>
  <c r="AP22" i="4"/>
  <c r="I23" i="4"/>
  <c r="L23" i="4"/>
  <c r="O23" i="4"/>
  <c r="R23" i="4"/>
  <c r="U23" i="4"/>
  <c r="X23" i="4"/>
  <c r="AA23" i="4"/>
  <c r="AG23" i="4"/>
  <c r="AJ23" i="4"/>
  <c r="AM23" i="4"/>
  <c r="AP23" i="4"/>
  <c r="I24" i="4"/>
  <c r="L24" i="4"/>
  <c r="O24" i="4"/>
  <c r="R24" i="4"/>
  <c r="U24" i="4"/>
  <c r="X24" i="4"/>
  <c r="AA24" i="4"/>
  <c r="AD24" i="4"/>
  <c r="AG24" i="4"/>
  <c r="AJ24" i="4"/>
  <c r="AM24" i="4"/>
  <c r="AP24" i="4"/>
  <c r="I25" i="4"/>
  <c r="L25" i="4"/>
  <c r="O25" i="4"/>
  <c r="R25" i="4"/>
  <c r="U25" i="4"/>
  <c r="X25" i="4"/>
  <c r="AA25" i="4"/>
  <c r="AD25" i="4"/>
  <c r="AG25" i="4"/>
  <c r="AJ25" i="4"/>
  <c r="AM25" i="4"/>
  <c r="AP25" i="4"/>
  <c r="I26" i="4"/>
  <c r="L26" i="4"/>
  <c r="O26" i="4"/>
  <c r="R26" i="4"/>
  <c r="U26" i="4"/>
  <c r="X26" i="4"/>
  <c r="AA26" i="4"/>
  <c r="AD26" i="4"/>
  <c r="AG26" i="4"/>
  <c r="AJ26" i="4"/>
  <c r="AM26" i="4"/>
  <c r="AP26" i="4"/>
  <c r="I27" i="4"/>
  <c r="L27" i="4"/>
  <c r="O27" i="4"/>
  <c r="R27" i="4"/>
  <c r="U27" i="4"/>
  <c r="X27" i="4"/>
  <c r="AA27" i="4"/>
  <c r="AD27" i="4"/>
  <c r="AG27" i="4"/>
  <c r="AJ27" i="4"/>
  <c r="AM27" i="4"/>
  <c r="AP27" i="4"/>
  <c r="I28" i="4"/>
  <c r="L28" i="4"/>
  <c r="O28" i="4"/>
  <c r="R28" i="4"/>
  <c r="U28" i="4"/>
  <c r="X28" i="4"/>
  <c r="AA28" i="4"/>
  <c r="AG28" i="4"/>
  <c r="AJ28" i="4"/>
  <c r="AM28" i="4"/>
  <c r="AP28" i="4"/>
  <c r="I29" i="4"/>
  <c r="L29" i="4"/>
  <c r="O29" i="4"/>
  <c r="R29" i="4"/>
  <c r="U29" i="4"/>
  <c r="X29" i="4"/>
  <c r="AA29" i="4"/>
  <c r="AD29" i="4"/>
  <c r="AG29" i="4"/>
  <c r="AJ29" i="4"/>
  <c r="AM29" i="4"/>
  <c r="AP29" i="4"/>
  <c r="I30" i="4"/>
  <c r="L30" i="4"/>
  <c r="O30" i="4"/>
  <c r="R30" i="4"/>
  <c r="U30" i="4"/>
  <c r="X30" i="4"/>
  <c r="AA30" i="4"/>
  <c r="AG30" i="4"/>
  <c r="AJ30" i="4"/>
  <c r="AM30" i="4"/>
  <c r="AP30" i="4"/>
  <c r="I31" i="4"/>
  <c r="L31" i="4"/>
  <c r="O31" i="4"/>
  <c r="R31" i="4"/>
  <c r="U31" i="4"/>
  <c r="X31" i="4"/>
  <c r="AA31" i="4"/>
  <c r="AD31" i="4"/>
  <c r="AG31" i="4"/>
  <c r="AJ31" i="4"/>
  <c r="AM31" i="4"/>
  <c r="AP31" i="4"/>
  <c r="I32" i="4"/>
  <c r="L32" i="4"/>
  <c r="O32" i="4"/>
  <c r="R32" i="4"/>
  <c r="U32" i="4"/>
  <c r="X32" i="4"/>
  <c r="AA32" i="4"/>
  <c r="AD32" i="4"/>
  <c r="AG32" i="4"/>
  <c r="AJ32" i="4"/>
  <c r="AM32" i="4"/>
  <c r="AP32" i="4"/>
  <c r="I33" i="4"/>
  <c r="L33" i="4"/>
  <c r="O33" i="4"/>
  <c r="R33" i="4"/>
  <c r="U33" i="4"/>
  <c r="X33" i="4"/>
  <c r="AA33" i="4"/>
  <c r="AD33" i="4"/>
  <c r="AG33" i="4"/>
  <c r="AJ33" i="4"/>
  <c r="AM33" i="4"/>
  <c r="AP33" i="4"/>
  <c r="I34" i="4"/>
  <c r="L34" i="4"/>
  <c r="O34" i="4"/>
  <c r="R34" i="4"/>
  <c r="U34" i="4"/>
  <c r="X34" i="4"/>
  <c r="AA34" i="4"/>
  <c r="AD34" i="4"/>
  <c r="AG34" i="4"/>
  <c r="AJ34" i="4"/>
  <c r="AM34" i="4"/>
  <c r="AP34" i="4"/>
  <c r="K142" i="5" l="1"/>
  <c r="N142" i="5" l="1"/>
  <c r="AU34" i="4" l="1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3" i="4" s="1"/>
  <c r="AU17" i="4"/>
  <c r="AU16" i="4"/>
  <c r="AU15" i="4"/>
  <c r="AU14" i="4"/>
  <c r="AU12" i="4"/>
  <c r="AU11" i="4"/>
  <c r="AU10" i="4"/>
  <c r="AU9" i="4"/>
  <c r="AU8" i="4"/>
  <c r="AU7" i="4"/>
  <c r="AU6" i="4" l="1"/>
  <c r="E13" i="4"/>
  <c r="E6" i="4"/>
  <c r="E35" i="4" l="1"/>
  <c r="K35" i="4"/>
  <c r="AV11" i="4" l="1"/>
  <c r="AV9" i="4"/>
  <c r="AV7" i="4"/>
  <c r="AS12" i="4"/>
  <c r="AS11" i="4"/>
  <c r="AS10" i="4"/>
  <c r="AS9" i="4"/>
  <c r="AS8" i="4"/>
  <c r="AS7" i="4"/>
  <c r="AV8" i="4" l="1"/>
  <c r="AV10" i="4"/>
  <c r="AV12" i="4"/>
  <c r="L101" i="5" l="1"/>
  <c r="L102" i="5"/>
  <c r="L103" i="5"/>
  <c r="L104" i="5"/>
  <c r="L105" i="5"/>
  <c r="L106" i="5"/>
  <c r="R141" i="5" l="1"/>
  <c r="O141" i="5"/>
  <c r="R140" i="5"/>
  <c r="O140" i="5"/>
  <c r="R139" i="5"/>
  <c r="O139" i="5"/>
  <c r="R138" i="5"/>
  <c r="O138" i="5"/>
  <c r="L138" i="5"/>
  <c r="R136" i="5"/>
  <c r="O136" i="5"/>
  <c r="L136" i="5"/>
  <c r="R135" i="5"/>
  <c r="O135" i="5"/>
  <c r="L135" i="5"/>
  <c r="R134" i="5"/>
  <c r="O134" i="5"/>
  <c r="L134" i="5"/>
  <c r="R133" i="5"/>
  <c r="O133" i="5"/>
  <c r="R132" i="5"/>
  <c r="O132" i="5"/>
  <c r="L132" i="5"/>
  <c r="R131" i="5"/>
  <c r="O131" i="5"/>
  <c r="L131" i="5"/>
  <c r="R129" i="5"/>
  <c r="O129" i="5"/>
  <c r="L129" i="5"/>
  <c r="R128" i="5"/>
  <c r="O128" i="5"/>
  <c r="L128" i="5"/>
  <c r="R127" i="5"/>
  <c r="O127" i="5"/>
  <c r="L127" i="5"/>
  <c r="R126" i="5"/>
  <c r="O126" i="5"/>
  <c r="R125" i="5"/>
  <c r="O125" i="5"/>
  <c r="L125" i="5"/>
  <c r="R124" i="5"/>
  <c r="O124" i="5"/>
  <c r="R123" i="5"/>
  <c r="O123" i="5"/>
  <c r="L123" i="5"/>
  <c r="R122" i="5"/>
  <c r="O122" i="5"/>
  <c r="L122" i="5"/>
  <c r="R121" i="5"/>
  <c r="R120" i="5"/>
  <c r="O120" i="5"/>
  <c r="L120" i="5"/>
  <c r="R119" i="5"/>
  <c r="O119" i="5"/>
  <c r="L119" i="5"/>
  <c r="R118" i="5"/>
  <c r="O118" i="5"/>
  <c r="L118" i="5"/>
  <c r="R117" i="5"/>
  <c r="O117" i="5"/>
  <c r="L117" i="5"/>
  <c r="R116" i="5"/>
  <c r="O116" i="5"/>
  <c r="L116" i="5"/>
  <c r="R115" i="5"/>
  <c r="O115" i="5"/>
  <c r="L115" i="5"/>
  <c r="R114" i="5"/>
  <c r="O114" i="5"/>
  <c r="L114" i="5"/>
  <c r="R113" i="5"/>
  <c r="O113" i="5"/>
  <c r="L113" i="5"/>
  <c r="R112" i="5"/>
  <c r="O112" i="5"/>
  <c r="R111" i="5"/>
  <c r="O111" i="5"/>
  <c r="L111" i="5"/>
  <c r="R110" i="5"/>
  <c r="O110" i="5"/>
  <c r="R109" i="5"/>
  <c r="O109" i="5"/>
  <c r="L109" i="5"/>
  <c r="R108" i="5"/>
  <c r="O108" i="5"/>
  <c r="L108" i="5"/>
  <c r="L107" i="5"/>
  <c r="R106" i="5"/>
  <c r="O106" i="5"/>
  <c r="R105" i="5"/>
  <c r="O105" i="5"/>
  <c r="R104" i="5"/>
  <c r="O104" i="5"/>
  <c r="R103" i="5"/>
  <c r="O103" i="5"/>
  <c r="R102" i="5"/>
  <c r="O102" i="5"/>
  <c r="R101" i="5"/>
  <c r="O101" i="5"/>
  <c r="R100" i="5"/>
  <c r="L100" i="5"/>
  <c r="R99" i="5"/>
  <c r="O99" i="5"/>
  <c r="L99" i="5"/>
  <c r="R98" i="5"/>
  <c r="O98" i="5"/>
  <c r="L98" i="5"/>
  <c r="R97" i="5"/>
  <c r="O97" i="5"/>
  <c r="L97" i="5"/>
  <c r="R96" i="5"/>
  <c r="O96" i="5"/>
  <c r="L96" i="5"/>
  <c r="L95" i="5"/>
  <c r="R94" i="5"/>
  <c r="O94" i="5"/>
  <c r="L94" i="5"/>
  <c r="R93" i="5"/>
  <c r="O93" i="5"/>
  <c r="L93" i="5"/>
  <c r="R92" i="5"/>
  <c r="O92" i="5"/>
  <c r="L92" i="5"/>
  <c r="R91" i="5"/>
  <c r="O91" i="5"/>
  <c r="L91" i="5"/>
  <c r="R90" i="5"/>
  <c r="O90" i="5"/>
  <c r="L90" i="5"/>
  <c r="L89" i="5"/>
  <c r="R88" i="5"/>
  <c r="O88" i="5"/>
  <c r="L88" i="5"/>
  <c r="R87" i="5"/>
  <c r="O87" i="5"/>
  <c r="L87" i="5"/>
  <c r="R86" i="5"/>
  <c r="O86" i="5"/>
  <c r="L86" i="5"/>
  <c r="R85" i="5"/>
  <c r="O85" i="5"/>
  <c r="L85" i="5"/>
  <c r="R84" i="5"/>
  <c r="O84" i="5"/>
  <c r="O83" i="5"/>
  <c r="L83" i="5"/>
  <c r="R81" i="5"/>
  <c r="O81" i="5"/>
  <c r="L81" i="5"/>
  <c r="R82" i="5"/>
  <c r="O82" i="5"/>
  <c r="R80" i="5"/>
  <c r="O80" i="5"/>
  <c r="L80" i="5"/>
  <c r="L79" i="5"/>
  <c r="R78" i="5"/>
  <c r="L78" i="5"/>
  <c r="R77" i="5"/>
  <c r="R76" i="5"/>
  <c r="L76" i="5"/>
  <c r="R75" i="5"/>
  <c r="L75" i="5"/>
  <c r="L74" i="5"/>
  <c r="R73" i="5"/>
  <c r="O73" i="5"/>
  <c r="R72" i="5"/>
  <c r="O72" i="5"/>
  <c r="R71" i="5"/>
  <c r="O71" i="5"/>
  <c r="L71" i="5"/>
  <c r="R70" i="5"/>
  <c r="O70" i="5"/>
  <c r="L70" i="5"/>
  <c r="R69" i="5"/>
  <c r="O69" i="5"/>
  <c r="L68" i="5"/>
  <c r="R67" i="5"/>
  <c r="O67" i="5"/>
  <c r="R66" i="5"/>
  <c r="O66" i="5"/>
  <c r="L66" i="5"/>
  <c r="R65" i="5"/>
  <c r="O65" i="5"/>
  <c r="L65" i="5"/>
  <c r="R64" i="5"/>
  <c r="O64" i="5"/>
  <c r="R63" i="5"/>
  <c r="O63" i="5"/>
  <c r="L63" i="5"/>
  <c r="R61" i="5"/>
  <c r="O61" i="5"/>
  <c r="L61" i="5"/>
  <c r="R60" i="5"/>
  <c r="O60" i="5"/>
  <c r="L60" i="5"/>
  <c r="R59" i="5"/>
  <c r="O59" i="5"/>
  <c r="L59" i="5"/>
  <c r="R58" i="5"/>
  <c r="O58" i="5"/>
  <c r="L58" i="5"/>
  <c r="R57" i="5"/>
  <c r="O57" i="5"/>
  <c r="L57" i="5"/>
  <c r="R56" i="5"/>
  <c r="O56" i="5"/>
  <c r="L55" i="5"/>
  <c r="R54" i="5"/>
  <c r="O54" i="5"/>
  <c r="R53" i="5"/>
  <c r="O53" i="5"/>
  <c r="R52" i="5"/>
  <c r="O52" i="5"/>
  <c r="L52" i="5"/>
  <c r="R51" i="5"/>
  <c r="O51" i="5"/>
  <c r="R50" i="5"/>
  <c r="O50" i="5"/>
  <c r="R49" i="5"/>
  <c r="O49" i="5"/>
  <c r="L49" i="5"/>
  <c r="R48" i="5"/>
  <c r="O48" i="5"/>
  <c r="L48" i="5"/>
  <c r="R47" i="5"/>
  <c r="R46" i="5"/>
  <c r="O46" i="5"/>
  <c r="R45" i="5"/>
  <c r="O45" i="5"/>
  <c r="L45" i="5"/>
  <c r="R44" i="5"/>
  <c r="O44" i="5"/>
  <c r="L44" i="5"/>
  <c r="R43" i="5"/>
  <c r="O43" i="5"/>
  <c r="R42" i="5"/>
  <c r="O42" i="5"/>
  <c r="R40" i="5"/>
  <c r="O40" i="5"/>
  <c r="L40" i="5"/>
  <c r="R39" i="5"/>
  <c r="O39" i="5"/>
  <c r="L39" i="5"/>
  <c r="R38" i="5"/>
  <c r="O38" i="5"/>
  <c r="L38" i="5"/>
  <c r="R37" i="5"/>
  <c r="O37" i="5"/>
  <c r="L37" i="5"/>
  <c r="R36" i="5"/>
  <c r="O36" i="5"/>
  <c r="R35" i="5"/>
  <c r="O35" i="5"/>
  <c r="R34" i="5"/>
  <c r="O34" i="5"/>
  <c r="L34" i="5"/>
  <c r="R33" i="5"/>
  <c r="O33" i="5"/>
  <c r="L33" i="5"/>
  <c r="R32" i="5"/>
  <c r="O32" i="5"/>
  <c r="L32" i="5"/>
  <c r="R31" i="5"/>
  <c r="O31" i="5"/>
  <c r="L31" i="5"/>
  <c r="R30" i="5"/>
  <c r="O30" i="5"/>
  <c r="L30" i="5"/>
  <c r="R28" i="5"/>
  <c r="O28" i="5"/>
  <c r="L28" i="5"/>
  <c r="R27" i="5"/>
  <c r="O27" i="5"/>
  <c r="L27" i="5"/>
  <c r="R26" i="5"/>
  <c r="O26" i="5"/>
  <c r="L26" i="5"/>
  <c r="R25" i="5"/>
  <c r="O25" i="5"/>
  <c r="R24" i="5"/>
  <c r="O24" i="5"/>
  <c r="L24" i="5"/>
  <c r="L23" i="5"/>
  <c r="R22" i="5"/>
  <c r="O22" i="5"/>
  <c r="L22" i="5"/>
  <c r="R21" i="5"/>
  <c r="O21" i="5"/>
  <c r="L21" i="5"/>
  <c r="R20" i="5"/>
  <c r="O20" i="5"/>
  <c r="L20" i="5"/>
  <c r="R19" i="5"/>
  <c r="O19" i="5"/>
  <c r="R18" i="5"/>
  <c r="O18" i="5"/>
  <c r="R16" i="5"/>
  <c r="O16" i="5"/>
  <c r="L16" i="5"/>
  <c r="R15" i="5"/>
  <c r="O15" i="5"/>
  <c r="L15" i="5"/>
  <c r="R14" i="5"/>
  <c r="O14" i="5"/>
  <c r="L14" i="5"/>
  <c r="R13" i="5"/>
  <c r="O13" i="5"/>
  <c r="L13" i="5"/>
  <c r="R12" i="5"/>
  <c r="O12" i="5"/>
  <c r="L12" i="5"/>
  <c r="R11" i="5"/>
  <c r="O11" i="5"/>
  <c r="L11" i="5"/>
  <c r="O10" i="5"/>
  <c r="L10" i="5"/>
  <c r="R9" i="5"/>
  <c r="O9" i="5"/>
  <c r="L9" i="5"/>
  <c r="R8" i="5"/>
  <c r="O8" i="5"/>
  <c r="L8" i="5"/>
  <c r="R7" i="5"/>
  <c r="O7" i="5"/>
  <c r="L7" i="5"/>
  <c r="R6" i="5"/>
  <c r="O6" i="5"/>
  <c r="O5" i="5"/>
  <c r="R4" i="5"/>
  <c r="O4" i="5"/>
  <c r="L4" i="5"/>
  <c r="AV34" i="4"/>
  <c r="AS34" i="4"/>
  <c r="AV33" i="4"/>
  <c r="AS33" i="4"/>
  <c r="AV32" i="4"/>
  <c r="F32" i="4"/>
  <c r="AV31" i="4"/>
  <c r="AS31" i="4"/>
  <c r="AV30" i="4"/>
  <c r="AS30" i="4"/>
  <c r="AV29" i="4"/>
  <c r="AS29" i="4"/>
  <c r="AV28" i="4"/>
  <c r="AS28" i="4"/>
  <c r="AV27" i="4"/>
  <c r="AS27" i="4"/>
  <c r="AV26" i="4"/>
  <c r="AS26" i="4"/>
  <c r="AV25" i="4"/>
  <c r="AS25" i="4"/>
  <c r="AV24" i="4"/>
  <c r="AS24" i="4"/>
  <c r="AV23" i="4"/>
  <c r="AS23" i="4"/>
  <c r="AV22" i="4"/>
  <c r="AS22" i="4"/>
  <c r="AV21" i="4"/>
  <c r="AS21" i="4"/>
  <c r="AV20" i="4"/>
  <c r="AS20" i="4"/>
  <c r="AV19" i="4"/>
  <c r="AS19" i="4"/>
  <c r="AV18" i="4"/>
  <c r="AS18" i="4"/>
  <c r="F18" i="4"/>
  <c r="AV17" i="4"/>
  <c r="AS17" i="4"/>
  <c r="AV16" i="4"/>
  <c r="AS16" i="4"/>
  <c r="AV15" i="4"/>
  <c r="AS15" i="4"/>
  <c r="AV14" i="4"/>
  <c r="AS14" i="4"/>
  <c r="AJ13" i="4"/>
  <c r="AA13" i="4"/>
  <c r="X13" i="4"/>
  <c r="D12" i="4"/>
  <c r="D11" i="4"/>
  <c r="D10" i="4"/>
  <c r="D9" i="4"/>
  <c r="D8" i="4"/>
  <c r="D7" i="4"/>
  <c r="AB35" i="4"/>
  <c r="Z35" i="4"/>
  <c r="U6" i="4"/>
  <c r="O6" i="4"/>
  <c r="I6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AH35" i="4" l="1"/>
  <c r="J35" i="4"/>
  <c r="S35" i="4"/>
  <c r="M35" i="4"/>
  <c r="AD6" i="4"/>
  <c r="G35" i="4"/>
  <c r="V35" i="4"/>
  <c r="Y35" i="4"/>
  <c r="AA35" i="4" s="1"/>
  <c r="W35" i="4"/>
  <c r="O79" i="5"/>
  <c r="L130" i="5"/>
  <c r="AP6" i="4"/>
  <c r="L13" i="4"/>
  <c r="AL35" i="4"/>
  <c r="X6" i="4"/>
  <c r="O89" i="5"/>
  <c r="R62" i="5"/>
  <c r="O55" i="5"/>
  <c r="R29" i="5"/>
  <c r="L6" i="4"/>
  <c r="R83" i="5"/>
  <c r="R10" i="5"/>
  <c r="O23" i="5"/>
  <c r="O17" i="5"/>
  <c r="R68" i="5"/>
  <c r="R107" i="5"/>
  <c r="O137" i="5"/>
  <c r="AQ35" i="4"/>
  <c r="AS6" i="4"/>
  <c r="AP13" i="4"/>
  <c r="AN35" i="4"/>
  <c r="AM13" i="4"/>
  <c r="AK35" i="4"/>
  <c r="AE35" i="4"/>
  <c r="D6" i="4"/>
  <c r="AD13" i="4"/>
  <c r="F17" i="4"/>
  <c r="F22" i="4"/>
  <c r="F20" i="4"/>
  <c r="F33" i="4"/>
  <c r="F16" i="4"/>
  <c r="F34" i="4"/>
  <c r="F15" i="4"/>
  <c r="F19" i="4"/>
  <c r="F26" i="4"/>
  <c r="F27" i="4"/>
  <c r="F23" i="4"/>
  <c r="F24" i="4"/>
  <c r="F28" i="4"/>
  <c r="F29" i="4"/>
  <c r="F31" i="4"/>
  <c r="F25" i="4"/>
  <c r="F30" i="4"/>
  <c r="D13" i="4"/>
  <c r="F21" i="4"/>
  <c r="P35" i="4"/>
  <c r="R6" i="4"/>
  <c r="AI35" i="4"/>
  <c r="AJ6" i="4"/>
  <c r="AA6" i="4"/>
  <c r="AM6" i="4"/>
  <c r="Q35" i="4"/>
  <c r="AO35" i="4"/>
  <c r="I35" i="4"/>
  <c r="N35" i="4"/>
  <c r="T35" i="4"/>
  <c r="L137" i="5"/>
  <c r="M142" i="5"/>
  <c r="R23" i="5"/>
  <c r="O29" i="5"/>
  <c r="R41" i="5"/>
  <c r="O68" i="5"/>
  <c r="R79" i="5"/>
  <c r="O95" i="5"/>
  <c r="R17" i="5"/>
  <c r="O100" i="5"/>
  <c r="R130" i="5"/>
  <c r="R137" i="5"/>
  <c r="J142" i="5"/>
  <c r="O41" i="5"/>
  <c r="G142" i="5"/>
  <c r="R89" i="5"/>
  <c r="R95" i="5"/>
  <c r="R74" i="5"/>
  <c r="R55" i="5"/>
  <c r="R5" i="5"/>
  <c r="O130" i="5"/>
  <c r="O121" i="5"/>
  <c r="O107" i="5"/>
  <c r="O62" i="5"/>
  <c r="O47" i="5"/>
  <c r="P142" i="5"/>
  <c r="AS13" i="4"/>
  <c r="AR35" i="4"/>
  <c r="AC35" i="4"/>
  <c r="AD35" i="4" s="1"/>
  <c r="U13" i="4"/>
  <c r="R13" i="4"/>
  <c r="O13" i="4"/>
  <c r="I13" i="4"/>
  <c r="U35" i="4" l="1"/>
  <c r="AJ35" i="4"/>
  <c r="X35" i="4"/>
  <c r="O35" i="4"/>
  <c r="D35" i="4"/>
  <c r="AP35" i="4"/>
  <c r="L35" i="4"/>
  <c r="AM35" i="4"/>
  <c r="AS35" i="4"/>
  <c r="AT35" i="4"/>
  <c r="R35" i="4"/>
  <c r="R142" i="5"/>
  <c r="D142" i="5"/>
  <c r="F10" i="4" l="1"/>
  <c r="F8" i="4"/>
  <c r="F9" i="4"/>
  <c r="F12" i="4"/>
  <c r="F11" i="4" l="1"/>
  <c r="F7" i="4"/>
  <c r="AG6" i="4" l="1"/>
  <c r="F6" i="4"/>
  <c r="AV6" i="4" l="1"/>
  <c r="F13" i="4"/>
  <c r="AU35" i="4" l="1"/>
  <c r="AV35" i="4" s="1"/>
  <c r="AG13" i="4"/>
  <c r="AF35" i="4"/>
  <c r="AG35" i="4" s="1"/>
  <c r="F14" i="4"/>
  <c r="L5" i="5"/>
  <c r="L56" i="5"/>
  <c r="L62" i="5"/>
  <c r="L121" i="5"/>
  <c r="L54" i="5"/>
  <c r="L53" i="5"/>
  <c r="L64" i="5"/>
  <c r="L124" i="5"/>
  <c r="L6" i="5"/>
  <c r="L67" i="5"/>
  <c r="L42" i="5"/>
  <c r="L126" i="5"/>
  <c r="L19" i="5"/>
  <c r="L43" i="5"/>
  <c r="L35" i="5"/>
  <c r="L29" i="5"/>
  <c r="L112" i="5"/>
  <c r="L25" i="5"/>
  <c r="L18" i="5"/>
  <c r="L17" i="5"/>
  <c r="AV13" i="4" l="1"/>
  <c r="F35" i="4"/>
  <c r="F133" i="5"/>
  <c r="L46" i="5" l="1"/>
  <c r="L41" i="5"/>
  <c r="L50" i="5"/>
  <c r="L47" i="5" l="1"/>
  <c r="L142" i="5"/>
  <c r="L110" i="5"/>
  <c r="O76" i="5" l="1"/>
  <c r="O78" i="5"/>
  <c r="O77" i="5"/>
  <c r="O75" i="5"/>
  <c r="O74" i="5"/>
  <c r="O142" i="5" l="1"/>
  <c r="I55" i="5"/>
  <c r="I17" i="5"/>
  <c r="I68" i="5"/>
  <c r="F73" i="5"/>
  <c r="F43" i="5"/>
  <c r="F113" i="5"/>
  <c r="F45" i="5"/>
  <c r="F128" i="5"/>
  <c r="F94" i="5"/>
  <c r="F36" i="5"/>
  <c r="F52" i="5"/>
  <c r="F97" i="5"/>
  <c r="F139" i="5"/>
  <c r="F40" i="5"/>
  <c r="F20" i="5"/>
  <c r="F126" i="5"/>
  <c r="F80" i="5"/>
  <c r="F96" i="5"/>
  <c r="I107" i="5"/>
  <c r="I130" i="5"/>
  <c r="I95" i="5"/>
  <c r="F116" i="5"/>
  <c r="F71" i="5"/>
  <c r="I132" i="5"/>
  <c r="F132" i="5"/>
  <c r="I49" i="5"/>
  <c r="F49" i="5"/>
  <c r="I92" i="5"/>
  <c r="F92" i="5"/>
  <c r="I51" i="5"/>
  <c r="F51" i="5"/>
  <c r="I13" i="5"/>
  <c r="F13" i="5"/>
  <c r="F24" i="5"/>
  <c r="I34" i="5"/>
  <c r="F34" i="5"/>
  <c r="F39" i="5"/>
  <c r="F141" i="5"/>
  <c r="I35" i="5"/>
  <c r="F35" i="5"/>
  <c r="I101" i="5"/>
  <c r="F104" i="5"/>
  <c r="I104" i="5"/>
  <c r="I97" i="5"/>
  <c r="F117" i="5"/>
  <c r="I117" i="5"/>
  <c r="F112" i="5"/>
  <c r="I40" i="5"/>
  <c r="F12" i="5"/>
  <c r="I12" i="5"/>
  <c r="F66" i="5"/>
  <c r="I126" i="5"/>
  <c r="F122" i="5"/>
  <c r="F69" i="5"/>
  <c r="F14" i="5"/>
  <c r="F53" i="5"/>
  <c r="F110" i="5"/>
  <c r="F22" i="5"/>
  <c r="F127" i="5"/>
  <c r="I96" i="5"/>
  <c r="F15" i="5"/>
  <c r="I83" i="5"/>
  <c r="I70" i="5"/>
  <c r="I100" i="5"/>
  <c r="I23" i="5"/>
  <c r="I121" i="5"/>
  <c r="I73" i="5"/>
  <c r="I59" i="5"/>
  <c r="F59" i="5"/>
  <c r="I58" i="5"/>
  <c r="F58" i="5"/>
  <c r="I72" i="5"/>
  <c r="F72" i="5"/>
  <c r="I103" i="5"/>
  <c r="F103" i="5"/>
  <c r="I86" i="5"/>
  <c r="F86" i="5"/>
  <c r="I90" i="5"/>
  <c r="F90" i="5"/>
  <c r="I37" i="5"/>
  <c r="F37" i="5"/>
  <c r="I111" i="5"/>
  <c r="F111" i="5"/>
  <c r="I125" i="5"/>
  <c r="F125" i="5"/>
  <c r="I61" i="5"/>
  <c r="F61" i="5"/>
  <c r="I128" i="5"/>
  <c r="I7" i="5"/>
  <c r="F7" i="5"/>
  <c r="I94" i="5"/>
  <c r="I98" i="5"/>
  <c r="F98" i="5"/>
  <c r="I141" i="5"/>
  <c r="I19" i="5"/>
  <c r="F19" i="5"/>
  <c r="I131" i="5"/>
  <c r="F131" i="5"/>
  <c r="I109" i="5"/>
  <c r="F109" i="5"/>
  <c r="I112" i="5"/>
  <c r="I66" i="5"/>
  <c r="I33" i="5"/>
  <c r="F33" i="5"/>
  <c r="I82" i="5"/>
  <c r="F82" i="5"/>
  <c r="I27" i="5"/>
  <c r="F27" i="5"/>
  <c r="I80" i="5"/>
  <c r="I14" i="5"/>
  <c r="I53" i="5"/>
  <c r="F48" i="5"/>
  <c r="I15" i="5"/>
  <c r="I41" i="5"/>
  <c r="I114" i="5"/>
  <c r="I120" i="5"/>
  <c r="F120" i="5"/>
  <c r="I21" i="5"/>
  <c r="F21" i="5"/>
  <c r="I85" i="5"/>
  <c r="F85" i="5"/>
  <c r="I118" i="5"/>
  <c r="F118" i="5"/>
  <c r="I69" i="5"/>
  <c r="I127" i="5"/>
  <c r="F108" i="5"/>
  <c r="F57" i="5"/>
  <c r="I42" i="5"/>
  <c r="F8" i="5"/>
  <c r="F138" i="5"/>
  <c r="F115" i="5"/>
  <c r="I43" i="5"/>
  <c r="I123" i="5"/>
  <c r="F123" i="5"/>
  <c r="I57" i="5"/>
  <c r="F87" i="5"/>
  <c r="F106" i="5"/>
  <c r="F64" i="5"/>
  <c r="F124" i="5"/>
  <c r="F76" i="5"/>
  <c r="I62" i="5"/>
  <c r="I47" i="5"/>
  <c r="I38" i="5"/>
  <c r="F38" i="5"/>
  <c r="I71" i="5"/>
  <c r="I45" i="5"/>
  <c r="I65" i="5"/>
  <c r="F65" i="5"/>
  <c r="I91" i="5"/>
  <c r="F91" i="5"/>
  <c r="I52" i="5"/>
  <c r="I20" i="5"/>
  <c r="I60" i="5"/>
  <c r="F60" i="5"/>
  <c r="I48" i="5"/>
  <c r="I46" i="5"/>
  <c r="F46" i="5"/>
  <c r="F140" i="5"/>
  <c r="I87" i="5"/>
  <c r="I106" i="5"/>
  <c r="I64" i="5"/>
  <c r="F50" i="5"/>
  <c r="I25" i="5"/>
  <c r="F25" i="5"/>
  <c r="I99" i="5"/>
  <c r="F99" i="5"/>
  <c r="F102" i="5"/>
  <c r="I26" i="5"/>
  <c r="F26" i="5"/>
  <c r="F134" i="5"/>
  <c r="F16" i="5"/>
  <c r="F30" i="5"/>
  <c r="I30" i="5"/>
  <c r="I10" i="5"/>
  <c r="I76" i="5"/>
  <c r="F75" i="5"/>
  <c r="I116" i="5"/>
  <c r="I81" i="5"/>
  <c r="I22" i="5"/>
  <c r="I108" i="5"/>
  <c r="I32" i="5"/>
  <c r="F32" i="5"/>
  <c r="I105" i="5"/>
  <c r="F105" i="5"/>
  <c r="I16" i="5"/>
  <c r="I77" i="5"/>
  <c r="I89" i="5"/>
  <c r="I137" i="5"/>
  <c r="I113" i="5"/>
  <c r="I93" i="5"/>
  <c r="F93" i="5"/>
  <c r="I18" i="5"/>
  <c r="I39" i="5"/>
  <c r="I36" i="5"/>
  <c r="I6" i="5"/>
  <c r="F6" i="5"/>
  <c r="I44" i="5"/>
  <c r="F44" i="5"/>
  <c r="I24" i="5"/>
  <c r="I110" i="5"/>
  <c r="I9" i="5"/>
  <c r="F9" i="5"/>
  <c r="I88" i="5"/>
  <c r="F88" i="5"/>
  <c r="I11" i="5"/>
  <c r="F11" i="5"/>
  <c r="I8" i="5"/>
  <c r="I50" i="5"/>
  <c r="I124" i="5"/>
  <c r="I63" i="5"/>
  <c r="I84" i="5"/>
  <c r="F84" i="5"/>
  <c r="I119" i="5"/>
  <c r="F119" i="5"/>
  <c r="F135" i="5"/>
  <c r="I54" i="5"/>
  <c r="F54" i="5"/>
  <c r="I75" i="5"/>
  <c r="I5" i="5"/>
  <c r="I74" i="5"/>
  <c r="I67" i="5"/>
  <c r="F67" i="5"/>
  <c r="I136" i="5"/>
  <c r="F136" i="5"/>
  <c r="I122" i="5"/>
  <c r="I56" i="5"/>
  <c r="F56" i="5"/>
  <c r="I31" i="5"/>
  <c r="F31" i="5"/>
  <c r="I129" i="5"/>
  <c r="F129" i="5"/>
  <c r="I28" i="5"/>
  <c r="F28" i="5"/>
  <c r="I115" i="5"/>
  <c r="I102" i="5"/>
  <c r="I134" i="5"/>
  <c r="I79" i="5"/>
  <c r="I78" i="5"/>
  <c r="F78" i="5"/>
  <c r="F107" i="5" l="1"/>
  <c r="F137" i="5"/>
  <c r="F68" i="5"/>
  <c r="F29" i="5"/>
  <c r="F100" i="5"/>
  <c r="F79" i="5"/>
  <c r="I29" i="5"/>
  <c r="H142" i="5" s="1"/>
  <c r="E142" i="5" s="1"/>
  <c r="F41" i="5"/>
  <c r="F70" i="5"/>
  <c r="F17" i="5"/>
  <c r="F101" i="5"/>
  <c r="F83" i="5"/>
  <c r="F55" i="5"/>
  <c r="F62" i="5"/>
  <c r="F81" i="5"/>
  <c r="F63" i="5"/>
  <c r="F130" i="5"/>
  <c r="F121" i="5"/>
  <c r="F18" i="5"/>
  <c r="F74" i="5"/>
  <c r="F42" i="5"/>
  <c r="F47" i="5"/>
  <c r="F89" i="5"/>
  <c r="F95" i="5"/>
  <c r="F10" i="5"/>
  <c r="F5" i="5"/>
  <c r="F114" i="5"/>
  <c r="F23" i="5"/>
  <c r="I142" i="5" l="1"/>
  <c r="I135" i="5"/>
  <c r="I140" i="5"/>
  <c r="I138" i="5"/>
  <c r="I139" i="5"/>
  <c r="F142" i="5" l="1"/>
</calcChain>
</file>

<file path=xl/sharedStrings.xml><?xml version="1.0" encoding="utf-8"?>
<sst xmlns="http://schemas.openxmlformats.org/spreadsheetml/2006/main" count="259" uniqueCount="195">
  <si>
    <t>Итого по бюджетам городских округов</t>
  </si>
  <si>
    <t>Вичуга</t>
  </si>
  <si>
    <t>Кинешма</t>
  </si>
  <si>
    <t>Кохма</t>
  </si>
  <si>
    <t>Итого по бюджетам муниципальных районов</t>
  </si>
  <si>
    <t>Верхнеландеховский</t>
  </si>
  <si>
    <t>Вичугский</t>
  </si>
  <si>
    <t>Заволжский</t>
  </si>
  <si>
    <t>Ильинский</t>
  </si>
  <si>
    <t>Кинешемский</t>
  </si>
  <si>
    <t>Лежневский</t>
  </si>
  <si>
    <t>Лухский</t>
  </si>
  <si>
    <t>Палехский</t>
  </si>
  <si>
    <t>Пестяковский</t>
  </si>
  <si>
    <t>Пучежский</t>
  </si>
  <si>
    <t>Савинский</t>
  </si>
  <si>
    <t>Шуйский</t>
  </si>
  <si>
    <t>Южский</t>
  </si>
  <si>
    <t>Юрьевецкий</t>
  </si>
  <si>
    <t>Недоимка по налогу, взимаемому в связи с применением патентной системы налогообложения</t>
  </si>
  <si>
    <t>Недоимка по налогу на имущество физических лиц</t>
  </si>
  <si>
    <t>Недоимка по земельному налогу</t>
  </si>
  <si>
    <t>Недоимка по налогу на имущество предприятий</t>
  </si>
  <si>
    <t>Недоимка по налогу с продаж</t>
  </si>
  <si>
    <t>Недоимка по прочим отмененным налогам</t>
  </si>
  <si>
    <t>Наименование муниципального образования</t>
  </si>
  <si>
    <t>Задолженность по отмененным налогам  - всего</t>
  </si>
  <si>
    <t>Недоимка по земельному налогу (по обязательствам, возникшим до 1 января 2006 г.)</t>
  </si>
  <si>
    <t>в том числе:</t>
  </si>
  <si>
    <t>А</t>
  </si>
  <si>
    <t>Б</t>
  </si>
  <si>
    <t>В</t>
  </si>
  <si>
    <t>ИТОГО по местным бюджетам</t>
  </si>
  <si>
    <t>ИТОГО по поселениям</t>
  </si>
  <si>
    <t>Хотимльское</t>
  </si>
  <si>
    <t>Холуйское</t>
  </si>
  <si>
    <t>Мугреево-Никольское</t>
  </si>
  <si>
    <t>Семейкинское</t>
  </si>
  <si>
    <t>Перемиловское</t>
  </si>
  <si>
    <t>Остаповское</t>
  </si>
  <si>
    <t>Китовское</t>
  </si>
  <si>
    <t>Введенское</t>
  </si>
  <si>
    <t>Васильевское</t>
  </si>
  <si>
    <t xml:space="preserve">Афанасьевское </t>
  </si>
  <si>
    <t>Широковское</t>
  </si>
  <si>
    <t>Хромцовское</t>
  </si>
  <si>
    <t>Панинское</t>
  </si>
  <si>
    <t>Иванковское</t>
  </si>
  <si>
    <t>Дуляпинское</t>
  </si>
  <si>
    <t>Новогоряновское</t>
  </si>
  <si>
    <t>Морозовское</t>
  </si>
  <si>
    <t>Крапивновское</t>
  </si>
  <si>
    <t>Савинское с.п.</t>
  </si>
  <si>
    <t>Горячевское</t>
  </si>
  <si>
    <t>Воскресенское</t>
  </si>
  <si>
    <t>Вознесенское</t>
  </si>
  <si>
    <t>Архиповское с.п.</t>
  </si>
  <si>
    <t>Филисовское</t>
  </si>
  <si>
    <t>Парское</t>
  </si>
  <si>
    <t>Каминское</t>
  </si>
  <si>
    <t>Родниковское г.п.</t>
  </si>
  <si>
    <t>Итого по бюджетам поселений Родниковского района</t>
  </si>
  <si>
    <t>Сеготское</t>
  </si>
  <si>
    <t>Мортковское</t>
  </si>
  <si>
    <t>Илья-Высоковское</t>
  </si>
  <si>
    <t xml:space="preserve">Затеихинское </t>
  </si>
  <si>
    <t>Рождественское</t>
  </si>
  <si>
    <t>Новское</t>
  </si>
  <si>
    <t>Ингарское</t>
  </si>
  <si>
    <t>Нижнеландеховское</t>
  </si>
  <si>
    <t>Пестяковское г.п.</t>
  </si>
  <si>
    <t>Итого по бюджетам поселений Пестяковского района</t>
  </si>
  <si>
    <t>Раменское</t>
  </si>
  <si>
    <t>Майдаковское</t>
  </si>
  <si>
    <t>Палехское г.п.</t>
  </si>
  <si>
    <t>Итого по бюджетам поселений Палехского района</t>
  </si>
  <si>
    <t>Тимирязевское</t>
  </si>
  <si>
    <t>Рябовское</t>
  </si>
  <si>
    <t>Порздневское</t>
  </si>
  <si>
    <t>Благовещенское</t>
  </si>
  <si>
    <t>Лухское г.п.</t>
  </si>
  <si>
    <t>Итого по бюджетам поселений Лухского района</t>
  </si>
  <si>
    <t>Ново-Горкинское</t>
  </si>
  <si>
    <t>Лежневское с.п.</t>
  </si>
  <si>
    <t>Подозерское</t>
  </si>
  <si>
    <t>Писцовское</t>
  </si>
  <si>
    <t>Октябрьское</t>
  </si>
  <si>
    <t>Новоусадебское</t>
  </si>
  <si>
    <t xml:space="preserve">Марковское </t>
  </si>
  <si>
    <t>Шилекшинское</t>
  </si>
  <si>
    <t>Решемское</t>
  </si>
  <si>
    <t>Луговское</t>
  </si>
  <si>
    <t>Ласкарихинское</t>
  </si>
  <si>
    <t>Горковское</t>
  </si>
  <si>
    <t>Батмановское</t>
  </si>
  <si>
    <t>Исаевское</t>
  </si>
  <si>
    <t>Ивашевское</t>
  </si>
  <si>
    <t>Аньковское</t>
  </si>
  <si>
    <t>Ильинское г.п.</t>
  </si>
  <si>
    <t>Итого по бюджетам поселений Ильинского района</t>
  </si>
  <si>
    <t>Чернореченское</t>
  </si>
  <si>
    <t>Тимошихское</t>
  </si>
  <si>
    <t>Подвязновское</t>
  </si>
  <si>
    <t>Озерновское</t>
  </si>
  <si>
    <t>Новоталицкое</t>
  </si>
  <si>
    <t>Куликовское</t>
  </si>
  <si>
    <t>Коляновское</t>
  </si>
  <si>
    <t>Богданихское</t>
  </si>
  <si>
    <t>Богородское</t>
  </si>
  <si>
    <t>Беляницкое</t>
  </si>
  <si>
    <t>Балахонковское</t>
  </si>
  <si>
    <t>Итого по бюджетам поселений Ивановского района</t>
  </si>
  <si>
    <t>Междуреченское</t>
  </si>
  <si>
    <t>Сосневское</t>
  </si>
  <si>
    <t>Дмитриевское</t>
  </si>
  <si>
    <t>Волжское</t>
  </si>
  <si>
    <t>Шекшовское</t>
  </si>
  <si>
    <t xml:space="preserve">Новоселковское </t>
  </si>
  <si>
    <t>Петровское г.п.</t>
  </si>
  <si>
    <t>Гаврилово-Посадское г.п.</t>
  </si>
  <si>
    <t>Итого по бюджетам поселений Гаврилово-Посадского района</t>
  </si>
  <si>
    <t>Сунженское</t>
  </si>
  <si>
    <t>Сошниковское</t>
  </si>
  <si>
    <t>Старовичугское г.п.</t>
  </si>
  <si>
    <t>Новописцовское г.п.</t>
  </si>
  <si>
    <t>Каменское г.п.</t>
  </si>
  <si>
    <t>Итого по бюджетам поселений Вичугского района</t>
  </si>
  <si>
    <t>Симаковское</t>
  </si>
  <si>
    <t>Мытское</t>
  </si>
  <si>
    <t>Кромское</t>
  </si>
  <si>
    <t>Итого по бюджетам поселений Верхнеландеховского  района</t>
  </si>
  <si>
    <t>Темп роста (снижения), %</t>
  </si>
  <si>
    <t>Заволжское г.п.</t>
  </si>
  <si>
    <t>Юрьевецкое г.п.</t>
  </si>
  <si>
    <t>Итого по бюджетам поселений Юрьевецкого района</t>
  </si>
  <si>
    <t>Южское г.п.</t>
  </si>
  <si>
    <t>Итого по бюджетам поселений Южского района</t>
  </si>
  <si>
    <t>Колобовское г.п.</t>
  </si>
  <si>
    <t>Итого по бюджетам поселений Шуйского района</t>
  </si>
  <si>
    <t>Итого по бюджетам поселений Фурмановского района</t>
  </si>
  <si>
    <t>Савинское г.п.</t>
  </si>
  <si>
    <t>Итого по бюджетам поселений Савинского района</t>
  </si>
  <si>
    <t>Итого по бюджетам поселений Пучежского района</t>
  </si>
  <si>
    <t>Плесское г.п.</t>
  </si>
  <si>
    <t>Итого по бюджетам поселений Приволжского района</t>
  </si>
  <si>
    <t>Итого по бюджетам поселений Лежневского района</t>
  </si>
  <si>
    <t>Наволокское г.п.</t>
  </si>
  <si>
    <t>Итого по бюджетам поселений Кинешемского района</t>
  </si>
  <si>
    <t>Итого по бюджетам поселений Заволжского района</t>
  </si>
  <si>
    <t>Родниковский</t>
  </si>
  <si>
    <t>Сабиновское сп</t>
  </si>
  <si>
    <t>Шилыковское сп</t>
  </si>
  <si>
    <t>Пановское сп</t>
  </si>
  <si>
    <t>Пестяковское сп</t>
  </si>
  <si>
    <t>Новоклязьминское сп</t>
  </si>
  <si>
    <t xml:space="preserve">Елнатское сп </t>
  </si>
  <si>
    <t>Михайловское сп</t>
  </si>
  <si>
    <t>Соболевское сп</t>
  </si>
  <si>
    <t>Итого по бюджетам поселений  Комсомольского района</t>
  </si>
  <si>
    <t>Лежневское г.п.</t>
  </si>
  <si>
    <t>Тейково</t>
  </si>
  <si>
    <t>Большеклочковское</t>
  </si>
  <si>
    <t>Гаврилово-Посадский</t>
  </si>
  <si>
    <t>Комсомольский</t>
  </si>
  <si>
    <t>Комсомольское г.п.</t>
  </si>
  <si>
    <t>Приволжское г.п.</t>
  </si>
  <si>
    <t>Нерльское г.п.</t>
  </si>
  <si>
    <t>Фурмановское г.п.</t>
  </si>
  <si>
    <t>Тейковский</t>
  </si>
  <si>
    <t>Итого по бюджетам поселений Тейковского района</t>
  </si>
  <si>
    <t>Недоимка по ЕСХН</t>
  </si>
  <si>
    <t>Талицко-Мугреевское сп</t>
  </si>
  <si>
    <t>Фурмановский</t>
  </si>
  <si>
    <t>Приволжский</t>
  </si>
  <si>
    <t>Ивановский</t>
  </si>
  <si>
    <t>Шуя</t>
  </si>
  <si>
    <t>Иваново</t>
  </si>
  <si>
    <t>Верхнеландеховское г.п.</t>
  </si>
  <si>
    <t>Осановецкое</t>
  </si>
  <si>
    <t>Щенниковское</t>
  </si>
  <si>
    <t>Пучежское г.п.</t>
  </si>
  <si>
    <t>Новолеушинское</t>
  </si>
  <si>
    <t>Недоимка по НДФЛ</t>
  </si>
  <si>
    <t>Недоимка по ЕНВД</t>
  </si>
  <si>
    <r>
      <t>Недоимка по налогам и сборам всего,</t>
    </r>
    <r>
      <rPr>
        <sz val="12"/>
        <rFont val="Times New Roman"/>
        <family val="1"/>
        <charset val="204"/>
      </rPr>
      <t xml:space="preserve"> тыс. рублей</t>
    </r>
  </si>
  <si>
    <t>Недоимка по прочим налогам (НДПИ, госпошлина)</t>
  </si>
  <si>
    <t>Недоимка по налогам и сборам всего</t>
  </si>
  <si>
    <t>Недоимка по налогу на прибыль организаций, зачислявшийся до 1 января 2006 г.</t>
  </si>
  <si>
    <t>на 01.01.2025</t>
  </si>
  <si>
    <t>Недоимка по земельному налогу*</t>
  </si>
  <si>
    <t>* с учетом задолженности по земельному налогу по обязательствам возникшим до 1 января 2006 года</t>
  </si>
  <si>
    <t>Недоимка по налогу, взимаемому в связи с применением УСНО</t>
  </si>
  <si>
    <t>Сведения о динамике недоимки по налогам и сборам в бюджеты городских округов и муниципальных районов Ивановской области по состоянию на 01.10.2025 года (тыс.руб.)</t>
  </si>
  <si>
    <t>на 01.10.2025</t>
  </si>
  <si>
    <t xml:space="preserve">Сведения о динамике недоимки по налогам и сборам в бюджеты поселений по состоянию на 01.10.2025 г.(тыс.руб)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</si>
</sst>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.0_р_._-;\-* #,##0.0_р_._-;_-* &quot;-&quot;?_р_._-;_-@_-"/>
    <numFmt numFmtId="166" formatCode="0.0%"/>
    <numFmt numFmtId="167" formatCode="#,##0.0"/>
    <numFmt numFmtId="168" formatCode="#,##0.00000"/>
    <numFmt numFmtId="169" formatCode="#,##0.000"/>
    <numFmt numFmtId="170" formatCode="0.0000"/>
    <numFmt numFmtId="171" formatCode="0.0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4"/>
      <color rgb="FF000000"/>
      <name val="Arial Cyr"/>
    </font>
    <font>
      <sz val="8"/>
      <color rgb="FF000000"/>
      <name val="Arial Cyr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</font>
    <font>
      <b/>
      <sz val="11"/>
      <color rgb="FF000000"/>
      <name val="Arial Cyr"/>
      <family val="2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b/>
      <sz val="14"/>
      <color rgb="FF000000"/>
      <name val="Arial Cyr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Arial Cyr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</patternFill>
    </fill>
    <fill>
      <patternFill patternType="solid">
        <fgColor rgb="FFC0C0C0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" fillId="2" borderId="1" applyNumberFormat="0" applyFont="0" applyAlignment="0" applyProtection="0"/>
    <xf numFmtId="0" fontId="4" fillId="3" borderId="0" applyNumberFormat="0" applyBorder="0" applyAlignment="0" applyProtection="0"/>
    <xf numFmtId="0" fontId="6" fillId="0" borderId="4">
      <alignment vertical="top" wrapText="1"/>
    </xf>
    <xf numFmtId="0" fontId="7" fillId="0" borderId="0">
      <alignment horizontal="left"/>
    </xf>
    <xf numFmtId="0" fontId="7" fillId="0" borderId="0">
      <alignment horizontal="left"/>
    </xf>
    <xf numFmtId="0" fontId="8" fillId="0" borderId="0">
      <alignment horizontal="center" vertical="center" wrapText="1"/>
    </xf>
    <xf numFmtId="0" fontId="6" fillId="5" borderId="5"/>
    <xf numFmtId="0" fontId="6" fillId="0" borderId="6"/>
    <xf numFmtId="0" fontId="6" fillId="0" borderId="5"/>
    <xf numFmtId="0" fontId="5" fillId="0" borderId="0"/>
    <xf numFmtId="0" fontId="6" fillId="0" borderId="0">
      <alignment vertical="top"/>
    </xf>
    <xf numFmtId="0" fontId="6" fillId="6" borderId="4">
      <alignment vertical="top" wrapText="1"/>
    </xf>
    <xf numFmtId="0" fontId="8" fillId="0" borderId="0"/>
    <xf numFmtId="4" fontId="6" fillId="6" borderId="4">
      <alignment horizontal="right" vertical="top" shrinkToFit="1"/>
    </xf>
    <xf numFmtId="0" fontId="6" fillId="0" borderId="0"/>
    <xf numFmtId="0" fontId="6" fillId="0" borderId="0">
      <alignment horizontal="left" wrapText="1"/>
    </xf>
    <xf numFmtId="0" fontId="7" fillId="0" borderId="0">
      <alignment horizontal="left"/>
    </xf>
    <xf numFmtId="0" fontId="6" fillId="0" borderId="0">
      <alignment wrapText="1"/>
    </xf>
    <xf numFmtId="49" fontId="9" fillId="0" borderId="0">
      <alignment shrinkToFit="1"/>
    </xf>
    <xf numFmtId="0" fontId="6" fillId="5" borderId="0"/>
    <xf numFmtId="4" fontId="6" fillId="0" borderId="4">
      <alignment horizontal="right" vertical="top" shrinkToFit="1"/>
    </xf>
    <xf numFmtId="0" fontId="5" fillId="0" borderId="0"/>
    <xf numFmtId="0" fontId="6" fillId="0" borderId="6">
      <alignment vertical="top"/>
    </xf>
    <xf numFmtId="0" fontId="6" fillId="0" borderId="0">
      <alignment horizontal="left"/>
    </xf>
    <xf numFmtId="0" fontId="6" fillId="5" borderId="7"/>
    <xf numFmtId="0" fontId="6" fillId="0" borderId="5">
      <alignment horizontal="right" shrinkToFit="1"/>
    </xf>
    <xf numFmtId="0" fontId="6" fillId="0" borderId="4">
      <alignment horizontal="center" vertical="center" wrapText="1"/>
    </xf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1" applyNumberFormat="0" applyAlignment="0" applyProtection="0"/>
    <xf numFmtId="0" fontId="18" fillId="10" borderId="12" applyNumberFormat="0" applyAlignment="0" applyProtection="0"/>
    <xf numFmtId="0" fontId="19" fillId="10" borderId="11" applyNumberFormat="0" applyAlignment="0" applyProtection="0"/>
    <xf numFmtId="0" fontId="20" fillId="0" borderId="13" applyNumberFormat="0" applyFill="0" applyAlignment="0" applyProtection="0"/>
    <xf numFmtId="0" fontId="21" fillId="11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/>
    <xf numFmtId="4" fontId="33" fillId="0" borderId="4">
      <alignment horizontal="right" vertical="top" shrinkToFit="1"/>
    </xf>
    <xf numFmtId="0" fontId="35" fillId="0" borderId="0"/>
    <xf numFmtId="0" fontId="36" fillId="39" borderId="4">
      <alignment vertical="top" wrapText="1"/>
    </xf>
    <xf numFmtId="0" fontId="37" fillId="39" borderId="4">
      <alignment vertical="top" wrapText="1"/>
    </xf>
    <xf numFmtId="0" fontId="33" fillId="0" borderId="0">
      <alignment horizontal="left" wrapText="1"/>
    </xf>
    <xf numFmtId="0" fontId="33" fillId="0" borderId="0"/>
    <xf numFmtId="49" fontId="38" fillId="0" borderId="0">
      <alignment shrinkToFit="1"/>
    </xf>
    <xf numFmtId="0" fontId="39" fillId="0" borderId="0">
      <alignment horizontal="center" vertical="center" wrapText="1"/>
    </xf>
    <xf numFmtId="0" fontId="39" fillId="0" borderId="0"/>
    <xf numFmtId="0" fontId="33" fillId="0" borderId="0">
      <alignment horizontal="left"/>
    </xf>
    <xf numFmtId="0" fontId="33" fillId="0" borderId="5"/>
    <xf numFmtId="0" fontId="33" fillId="0" borderId="5">
      <alignment horizontal="right" shrinkToFit="1"/>
    </xf>
    <xf numFmtId="0" fontId="33" fillId="0" borderId="4">
      <alignment horizontal="center" vertical="center" wrapText="1"/>
    </xf>
    <xf numFmtId="0" fontId="33" fillId="0" borderId="6"/>
    <xf numFmtId="0" fontId="33" fillId="39" borderId="4">
      <alignment vertical="top" wrapText="1"/>
    </xf>
    <xf numFmtId="4" fontId="33" fillId="39" borderId="4">
      <alignment horizontal="right" vertical="top" shrinkToFit="1"/>
    </xf>
    <xf numFmtId="0" fontId="33" fillId="0" borderId="6">
      <alignment vertical="top"/>
    </xf>
    <xf numFmtId="0" fontId="33" fillId="0" borderId="0">
      <alignment vertical="top"/>
    </xf>
    <xf numFmtId="0" fontId="33" fillId="0" borderId="4">
      <alignment vertical="top" wrapText="1"/>
    </xf>
    <xf numFmtId="0" fontId="33" fillId="0" borderId="0">
      <alignment wrapText="1"/>
    </xf>
    <xf numFmtId="0" fontId="40" fillId="0" borderId="0"/>
    <xf numFmtId="0" fontId="40" fillId="0" borderId="0"/>
    <xf numFmtId="0" fontId="33" fillId="0" borderId="0"/>
    <xf numFmtId="0" fontId="33" fillId="0" borderId="0"/>
    <xf numFmtId="0" fontId="40" fillId="0" borderId="0"/>
    <xf numFmtId="0" fontId="33" fillId="40" borderId="0"/>
    <xf numFmtId="0" fontId="33" fillId="40" borderId="7"/>
    <xf numFmtId="0" fontId="33" fillId="40" borderId="5"/>
    <xf numFmtId="0" fontId="40" fillId="0" borderId="0"/>
    <xf numFmtId="0" fontId="6" fillId="39" borderId="4">
      <alignment vertical="top" wrapText="1"/>
    </xf>
    <xf numFmtId="4" fontId="6" fillId="39" borderId="4">
      <alignment horizontal="right" vertical="top" shrinkToFit="1"/>
    </xf>
    <xf numFmtId="0" fontId="6" fillId="0" borderId="0"/>
    <xf numFmtId="0" fontId="6" fillId="0" borderId="0"/>
    <xf numFmtId="0" fontId="6" fillId="40" borderId="0"/>
    <xf numFmtId="0" fontId="6" fillId="40" borderId="7"/>
    <xf numFmtId="0" fontId="6" fillId="40" borderId="5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7" fillId="4" borderId="0" xfId="2" applyFont="1" applyFill="1"/>
    <xf numFmtId="0" fontId="27" fillId="4" borderId="0" xfId="2" applyFont="1" applyFill="1" applyAlignment="1">
      <alignment wrapText="1"/>
    </xf>
    <xf numFmtId="0" fontId="0" fillId="0" borderId="0" xfId="0" applyFont="1"/>
    <xf numFmtId="0" fontId="29" fillId="0" borderId="2" xfId="0" applyFont="1" applyBorder="1" applyAlignment="1">
      <alignment horizontal="center" vertical="center"/>
    </xf>
    <xf numFmtId="0" fontId="3" fillId="21" borderId="2" xfId="53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21" borderId="3" xfId="53" applyFont="1" applyBorder="1" applyAlignment="1">
      <alignment horizontal="center" vertical="center"/>
    </xf>
    <xf numFmtId="0" fontId="29" fillId="0" borderId="2" xfId="0" applyFont="1" applyBorder="1"/>
    <xf numFmtId="0" fontId="3" fillId="21" borderId="2" xfId="53" applyFont="1" applyBorder="1"/>
    <xf numFmtId="0" fontId="30" fillId="0" borderId="0" xfId="0" applyFont="1"/>
    <xf numFmtId="0" fontId="29" fillId="0" borderId="0" xfId="0" applyFont="1" applyAlignment="1">
      <alignment wrapText="1"/>
    </xf>
    <xf numFmtId="0" fontId="0" fillId="4" borderId="0" xfId="0" applyFill="1"/>
    <xf numFmtId="0" fontId="26" fillId="4" borderId="0" xfId="68" applyFill="1"/>
    <xf numFmtId="0" fontId="27" fillId="4" borderId="0" xfId="2" applyFont="1" applyFill="1" applyAlignment="1">
      <alignment horizontal="right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4" fillId="0" borderId="0" xfId="0" applyFont="1"/>
    <xf numFmtId="0" fontId="31" fillId="0" borderId="3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67" fontId="29" fillId="37" borderId="2" xfId="0" applyNumberFormat="1" applyFont="1" applyFill="1" applyBorder="1" applyAlignment="1">
      <alignment wrapText="1"/>
    </xf>
    <xf numFmtId="0" fontId="10" fillId="0" borderId="17" xfId="0" applyFont="1" applyBorder="1" applyAlignment="1">
      <alignment vertical="center"/>
    </xf>
    <xf numFmtId="0" fontId="32" fillId="0" borderId="0" xfId="0" applyFont="1" applyAlignment="1">
      <alignment vertical="center"/>
    </xf>
    <xf numFmtId="166" fontId="29" fillId="4" borderId="2" xfId="28" applyNumberFormat="1" applyFont="1" applyFill="1" applyBorder="1" applyAlignment="1">
      <alignment horizontal="right" vertical="center" wrapText="1"/>
    </xf>
    <xf numFmtId="167" fontId="29" fillId="37" borderId="2" xfId="0" applyNumberFormat="1" applyFont="1" applyFill="1" applyBorder="1" applyAlignment="1">
      <alignment horizontal="right" vertical="center" wrapText="1"/>
    </xf>
    <xf numFmtId="166" fontId="29" fillId="4" borderId="2" xfId="28" applyNumberFormat="1" applyFont="1" applyFill="1" applyBorder="1" applyAlignment="1">
      <alignment horizontal="right" wrapText="1"/>
    </xf>
    <xf numFmtId="166" fontId="31" fillId="38" borderId="2" xfId="52" applyNumberFormat="1" applyFont="1" applyFill="1" applyBorder="1" applyAlignment="1">
      <alignment horizontal="right" vertical="center" wrapText="1"/>
    </xf>
    <xf numFmtId="167" fontId="31" fillId="38" borderId="3" xfId="52" applyNumberFormat="1" applyFont="1" applyFill="1" applyBorder="1" applyAlignment="1">
      <alignment horizontal="right" vertical="center" wrapText="1"/>
    </xf>
    <xf numFmtId="166" fontId="31" fillId="38" borderId="3" xfId="5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14" fontId="31" fillId="37" borderId="2" xfId="1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1" fillId="21" borderId="2" xfId="53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wrapText="1"/>
    </xf>
    <xf numFmtId="0" fontId="31" fillId="38" borderId="2" xfId="52" applyFont="1" applyFill="1" applyBorder="1" applyAlignment="1">
      <alignment horizontal="right" vertical="center"/>
    </xf>
    <xf numFmtId="0" fontId="31" fillId="38" borderId="2" xfId="52" applyFont="1" applyFill="1" applyBorder="1" applyAlignment="1">
      <alignment horizontal="left" vertical="center" wrapText="1"/>
    </xf>
    <xf numFmtId="168" fontId="0" fillId="4" borderId="0" xfId="0" applyNumberFormat="1" applyFill="1"/>
    <xf numFmtId="0" fontId="10" fillId="4" borderId="17" xfId="0" applyFont="1" applyFill="1" applyBorder="1" applyAlignment="1">
      <alignment vertical="center"/>
    </xf>
    <xf numFmtId="0" fontId="3" fillId="4" borderId="0" xfId="0" applyFont="1" applyFill="1" applyAlignment="1">
      <alignment wrapText="1"/>
    </xf>
    <xf numFmtId="0" fontId="29" fillId="4" borderId="2" xfId="0" applyFont="1" applyFill="1" applyBorder="1" applyAlignment="1">
      <alignment horizontal="center" vertical="center" wrapText="1"/>
    </xf>
    <xf numFmtId="1" fontId="41" fillId="0" borderId="2" xfId="0" applyNumberFormat="1" applyFont="1" applyBorder="1" applyAlignment="1">
      <alignment horizontal="center" vertical="center"/>
    </xf>
    <xf numFmtId="1" fontId="41" fillId="0" borderId="0" xfId="0" applyNumberFormat="1" applyFont="1" applyAlignment="1">
      <alignment wrapText="1"/>
    </xf>
    <xf numFmtId="1" fontId="42" fillId="0" borderId="0" xfId="0" applyNumberFormat="1" applyFont="1"/>
    <xf numFmtId="0" fontId="29" fillId="0" borderId="2" xfId="0" applyFont="1" applyBorder="1" applyAlignment="1">
      <alignment horizontal="center" vertical="center"/>
    </xf>
    <xf numFmtId="0" fontId="31" fillId="21" borderId="2" xfId="53" applyFont="1" applyBorder="1" applyAlignment="1">
      <alignment horizontal="center"/>
    </xf>
    <xf numFmtId="0" fontId="0" fillId="4" borderId="0" xfId="0" applyFill="1" applyAlignment="1"/>
    <xf numFmtId="0" fontId="10" fillId="0" borderId="0" xfId="0" applyFont="1" applyAlignment="1">
      <alignment vertical="center"/>
    </xf>
    <xf numFmtId="1" fontId="45" fillId="0" borderId="2" xfId="0" applyNumberFormat="1" applyFont="1" applyBorder="1" applyAlignment="1">
      <alignment horizontal="center" vertical="center" wrapText="1"/>
    </xf>
    <xf numFmtId="1" fontId="45" fillId="4" borderId="2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wrapText="1"/>
    </xf>
    <xf numFmtId="167" fontId="44" fillId="37" borderId="2" xfId="0" applyNumberFormat="1" applyFont="1" applyFill="1" applyBorder="1" applyAlignment="1">
      <alignment wrapText="1"/>
    </xf>
    <xf numFmtId="166" fontId="44" fillId="0" borderId="2" xfId="28" applyNumberFormat="1" applyFont="1" applyBorder="1" applyAlignment="1">
      <alignment horizontal="right" vertical="center" wrapText="1"/>
    </xf>
    <xf numFmtId="165" fontId="44" fillId="0" borderId="2" xfId="28" applyNumberFormat="1" applyFont="1" applyBorder="1" applyAlignment="1">
      <alignment horizontal="right" vertical="center" wrapText="1"/>
    </xf>
    <xf numFmtId="166" fontId="46" fillId="0" borderId="2" xfId="28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wrapText="1"/>
    </xf>
    <xf numFmtId="167" fontId="44" fillId="37" borderId="2" xfId="28" applyNumberFormat="1" applyFont="1" applyFill="1" applyBorder="1" applyAlignment="1">
      <alignment horizontal="right" vertical="center" wrapText="1"/>
    </xf>
    <xf numFmtId="165" fontId="43" fillId="0" borderId="2" xfId="28" applyNumberFormat="1" applyFont="1" applyBorder="1" applyAlignment="1">
      <alignment horizontal="right" vertical="center" wrapText="1"/>
    </xf>
    <xf numFmtId="0" fontId="48" fillId="0" borderId="0" xfId="0" applyFont="1"/>
    <xf numFmtId="167" fontId="47" fillId="0" borderId="0" xfId="0" applyNumberFormat="1" applyFont="1"/>
    <xf numFmtId="0" fontId="44" fillId="0" borderId="0" xfId="0" applyFont="1"/>
    <xf numFmtId="0" fontId="0" fillId="0" borderId="0" xfId="0" applyFill="1"/>
    <xf numFmtId="0" fontId="2" fillId="0" borderId="0" xfId="0" applyFont="1" applyFill="1" applyAlignment="1">
      <alignment wrapText="1"/>
    </xf>
    <xf numFmtId="168" fontId="3" fillId="0" borderId="0" xfId="0" applyNumberFormat="1" applyFont="1" applyFill="1" applyAlignment="1">
      <alignment wrapText="1"/>
    </xf>
    <xf numFmtId="168" fontId="34" fillId="0" borderId="0" xfId="0" applyNumberFormat="1" applyFont="1" applyFill="1" applyAlignment="1">
      <alignment wrapText="1"/>
    </xf>
    <xf numFmtId="4" fontId="0" fillId="0" borderId="0" xfId="0" applyNumberForma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168" fontId="2" fillId="0" borderId="0" xfId="0" applyNumberFormat="1" applyFont="1" applyFill="1" applyAlignment="1"/>
    <xf numFmtId="4" fontId="29" fillId="37" borderId="2" xfId="0" applyNumberFormat="1" applyFont="1" applyFill="1" applyBorder="1" applyAlignment="1">
      <alignment wrapText="1"/>
    </xf>
    <xf numFmtId="169" fontId="29" fillId="37" borderId="2" xfId="0" applyNumberFormat="1" applyFont="1" applyFill="1" applyBorder="1" applyAlignment="1">
      <alignment wrapText="1"/>
    </xf>
    <xf numFmtId="4" fontId="49" fillId="37" borderId="4" xfId="3" applyNumberFormat="1" applyFont="1" applyFill="1" applyAlignment="1" applyProtection="1">
      <alignment horizontal="right" vertical="top" shrinkToFit="1"/>
    </xf>
    <xf numFmtId="167" fontId="2" fillId="0" borderId="0" xfId="0" applyNumberFormat="1" applyFont="1" applyFill="1" applyAlignment="1">
      <alignment wrapText="1"/>
    </xf>
    <xf numFmtId="167" fontId="47" fillId="0" borderId="0" xfId="0" applyNumberFormat="1" applyFont="1" applyFill="1"/>
    <xf numFmtId="14" fontId="31" fillId="0" borderId="2" xfId="1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wrapText="1"/>
    </xf>
    <xf numFmtId="167" fontId="29" fillId="0" borderId="2" xfId="0" applyNumberFormat="1" applyFont="1" applyFill="1" applyBorder="1" applyAlignment="1">
      <alignment horizontal="right" vertical="center" wrapText="1"/>
    </xf>
    <xf numFmtId="4" fontId="49" fillId="0" borderId="4" xfId="3" applyNumberFormat="1" applyFont="1" applyFill="1" applyAlignment="1" applyProtection="1">
      <alignment horizontal="right" vertical="top" shrinkToFit="1"/>
    </xf>
    <xf numFmtId="4" fontId="29" fillId="0" borderId="2" xfId="0" applyNumberFormat="1" applyFont="1" applyFill="1" applyBorder="1" applyAlignment="1">
      <alignment wrapText="1"/>
    </xf>
    <xf numFmtId="169" fontId="29" fillId="0" borderId="2" xfId="0" applyNumberFormat="1" applyFont="1" applyFill="1" applyBorder="1" applyAlignment="1">
      <alignment wrapText="1"/>
    </xf>
    <xf numFmtId="1" fontId="45" fillId="0" borderId="2" xfId="0" applyNumberFormat="1" applyFont="1" applyFill="1" applyBorder="1" applyAlignment="1">
      <alignment horizontal="center" vertical="center" wrapText="1"/>
    </xf>
    <xf numFmtId="167" fontId="44" fillId="0" borderId="2" xfId="0" applyNumberFormat="1" applyFont="1" applyFill="1" applyBorder="1" applyAlignment="1">
      <alignment wrapText="1"/>
    </xf>
    <xf numFmtId="0" fontId="48" fillId="0" borderId="0" xfId="0" applyFont="1" applyFill="1"/>
    <xf numFmtId="167" fontId="44" fillId="0" borderId="2" xfId="28" applyNumberFormat="1" applyFont="1" applyFill="1" applyBorder="1" applyAlignment="1">
      <alignment horizontal="right" vertical="center" wrapText="1"/>
    </xf>
    <xf numFmtId="169" fontId="44" fillId="0" borderId="2" xfId="0" applyNumberFormat="1" applyFont="1" applyFill="1" applyBorder="1" applyAlignment="1">
      <alignment wrapText="1"/>
    </xf>
    <xf numFmtId="0" fontId="43" fillId="41" borderId="2" xfId="53" applyFont="1" applyFill="1" applyBorder="1" applyAlignment="1">
      <alignment wrapText="1"/>
    </xf>
    <xf numFmtId="167" fontId="43" fillId="41" borderId="2" xfId="53" applyNumberFormat="1" applyFont="1" applyFill="1" applyBorder="1" applyAlignment="1">
      <alignment horizontal="right" vertical="center" wrapText="1"/>
    </xf>
    <xf numFmtId="166" fontId="43" fillId="41" borderId="2" xfId="53" applyNumberFormat="1" applyFont="1" applyFill="1" applyBorder="1" applyAlignment="1">
      <alignment horizontal="right" vertical="center" wrapText="1"/>
    </xf>
    <xf numFmtId="0" fontId="31" fillId="41" borderId="2" xfId="53" applyFont="1" applyFill="1" applyBorder="1" applyAlignment="1">
      <alignment wrapText="1"/>
    </xf>
    <xf numFmtId="167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wrapText="1"/>
    </xf>
    <xf numFmtId="167" fontId="31" fillId="41" borderId="2" xfId="53" applyNumberFormat="1" applyFont="1" applyFill="1" applyBorder="1" applyAlignment="1">
      <alignment horizontal="right" wrapText="1"/>
    </xf>
    <xf numFmtId="167" fontId="31" fillId="41" borderId="3" xfId="53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 wrapText="1"/>
    </xf>
    <xf numFmtId="0" fontId="28" fillId="38" borderId="18" xfId="52" applyFont="1" applyFill="1" applyBorder="1" applyAlignment="1">
      <alignment horizontal="center" vertical="center"/>
    </xf>
    <xf numFmtId="167" fontId="51" fillId="0" borderId="0" xfId="0" applyNumberFormat="1" applyFont="1" applyFill="1" applyBorder="1"/>
    <xf numFmtId="0" fontId="0" fillId="0" borderId="0" xfId="0" applyFill="1" applyBorder="1"/>
    <xf numFmtId="167" fontId="52" fillId="0" borderId="0" xfId="0" applyNumberFormat="1" applyFont="1" applyFill="1" applyBorder="1"/>
    <xf numFmtId="167" fontId="51" fillId="0" borderId="0" xfId="0" applyNumberFormat="1" applyFont="1" applyFill="1" applyBorder="1" applyAlignment="1">
      <alignment wrapText="1"/>
    </xf>
    <xf numFmtId="0" fontId="51" fillId="0" borderId="0" xfId="0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7"/>
    </xf>
    <xf numFmtId="0" fontId="51" fillId="0" borderId="0" xfId="0" applyFont="1" applyFill="1" applyBorder="1" applyAlignment="1">
      <alignment horizontal="center" vertical="center"/>
    </xf>
    <xf numFmtId="167" fontId="51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/>
    <xf numFmtId="0" fontId="52" fillId="0" borderId="0" xfId="0" applyFont="1" applyFill="1" applyBorder="1"/>
    <xf numFmtId="0" fontId="51" fillId="0" borderId="0" xfId="0" applyFont="1" applyFill="1" applyBorder="1" applyAlignment="1"/>
    <xf numFmtId="4" fontId="51" fillId="0" borderId="0" xfId="0" applyNumberFormat="1" applyFont="1" applyFill="1" applyBorder="1" applyAlignment="1">
      <alignment horizontal="right"/>
    </xf>
    <xf numFmtId="0" fontId="54" fillId="0" borderId="17" xfId="0" applyFont="1" applyBorder="1" applyAlignment="1">
      <alignment vertical="center"/>
    </xf>
    <xf numFmtId="0" fontId="0" fillId="0" borderId="0" xfId="0" applyFont="1" applyFill="1"/>
    <xf numFmtId="0" fontId="51" fillId="0" borderId="0" xfId="0" applyFont="1" applyFill="1" applyAlignment="1">
      <alignment wrapText="1"/>
    </xf>
    <xf numFmtId="167" fontId="31" fillId="37" borderId="3" xfId="53" applyNumberFormat="1" applyFont="1" applyFill="1" applyBorder="1" applyAlignment="1">
      <alignment horizontal="right" wrapText="1"/>
    </xf>
    <xf numFmtId="2" fontId="44" fillId="37" borderId="2" xfId="0" applyNumberFormat="1" applyFont="1" applyFill="1" applyBorder="1" applyAlignment="1">
      <alignment wrapText="1"/>
    </xf>
    <xf numFmtId="2" fontId="44" fillId="37" borderId="2" xfId="28" applyNumberFormat="1" applyFont="1" applyFill="1" applyBorder="1" applyAlignment="1">
      <alignment horizontal="right" vertical="center" wrapText="1"/>
    </xf>
    <xf numFmtId="168" fontId="51" fillId="0" borderId="0" xfId="0" applyNumberFormat="1" applyFont="1" applyFill="1" applyAlignment="1">
      <alignment vertical="center" wrapText="1"/>
    </xf>
    <xf numFmtId="2" fontId="53" fillId="0" borderId="0" xfId="23" applyNumberFormat="1" applyFont="1" applyFill="1" applyBorder="1" applyAlignment="1" applyProtection="1">
      <alignment vertical="top" shrinkToFit="1"/>
    </xf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44" fillId="37" borderId="2" xfId="0" applyNumberFormat="1" applyFont="1" applyFill="1" applyBorder="1" applyAlignment="1">
      <alignment wrapText="1"/>
    </xf>
    <xf numFmtId="4" fontId="0" fillId="37" borderId="0" xfId="0" applyNumberFormat="1" applyFont="1" applyFill="1"/>
    <xf numFmtId="4" fontId="44" fillId="37" borderId="2" xfId="28" applyNumberFormat="1" applyFont="1" applyFill="1" applyBorder="1" applyAlignment="1">
      <alignment horizontal="right" vertical="center" wrapText="1"/>
    </xf>
    <xf numFmtId="4" fontId="51" fillId="0" borderId="0" xfId="0" applyNumberFormat="1" applyFont="1" applyFill="1" applyBorder="1"/>
    <xf numFmtId="170" fontId="53" fillId="0" borderId="0" xfId="23" applyNumberFormat="1" applyFont="1" applyFill="1" applyBorder="1" applyAlignment="1" applyProtection="1">
      <alignment vertical="top" shrinkToFit="1"/>
    </xf>
    <xf numFmtId="170" fontId="2" fillId="0" borderId="0" xfId="0" applyNumberFormat="1" applyFont="1" applyFill="1" applyBorder="1" applyAlignment="1">
      <alignment wrapText="1"/>
    </xf>
    <xf numFmtId="170" fontId="10" fillId="0" borderId="0" xfId="0" applyNumberFormat="1" applyFont="1" applyFill="1" applyBorder="1" applyAlignment="1">
      <alignment vertical="center"/>
    </xf>
    <xf numFmtId="167" fontId="31" fillId="0" borderId="0" xfId="53" applyNumberFormat="1" applyFont="1" applyFill="1" applyBorder="1" applyAlignment="1">
      <alignment horizontal="right" vertical="center" wrapText="1"/>
    </xf>
    <xf numFmtId="167" fontId="29" fillId="0" borderId="0" xfId="0" applyNumberFormat="1" applyFont="1" applyFill="1" applyBorder="1" applyAlignment="1">
      <alignment horizontal="right" vertical="center" wrapText="1"/>
    </xf>
    <xf numFmtId="167" fontId="31" fillId="0" borderId="0" xfId="53" applyNumberFormat="1" applyFont="1" applyFill="1" applyBorder="1" applyAlignment="1">
      <alignment horizontal="right" wrapText="1"/>
    </xf>
    <xf numFmtId="167" fontId="29" fillId="0" borderId="0" xfId="0" applyNumberFormat="1" applyFont="1" applyFill="1" applyBorder="1" applyAlignment="1">
      <alignment wrapText="1"/>
    </xf>
    <xf numFmtId="167" fontId="31" fillId="0" borderId="0" xfId="52" applyNumberFormat="1" applyFont="1" applyFill="1" applyBorder="1" applyAlignment="1">
      <alignment horizontal="right" vertical="center" wrapText="1"/>
    </xf>
    <xf numFmtId="0" fontId="44" fillId="0" borderId="2" xfId="0" applyFont="1" applyFill="1" applyBorder="1" applyAlignment="1">
      <alignment wrapText="1"/>
    </xf>
    <xf numFmtId="0" fontId="43" fillId="38" borderId="2" xfId="52" applyFont="1" applyFill="1" applyBorder="1" applyAlignment="1">
      <alignment wrapText="1"/>
    </xf>
    <xf numFmtId="167" fontId="43" fillId="38" borderId="2" xfId="52" applyNumberFormat="1" applyFont="1" applyFill="1" applyBorder="1" applyAlignment="1">
      <alignment horizontal="right" vertical="center" wrapText="1"/>
    </xf>
    <xf numFmtId="166" fontId="43" fillId="38" borderId="2" xfId="105" applyNumberFormat="1" applyFont="1" applyFill="1" applyBorder="1" applyAlignment="1">
      <alignment horizontal="right" vertical="center" wrapText="1"/>
    </xf>
    <xf numFmtId="4" fontId="43" fillId="38" borderId="2" xfId="52" applyNumberFormat="1" applyFont="1" applyFill="1" applyBorder="1" applyAlignment="1">
      <alignment horizontal="right" vertical="center" wrapText="1"/>
    </xf>
    <xf numFmtId="166" fontId="43" fillId="38" borderId="2" xfId="52" applyNumberFormat="1" applyFont="1" applyFill="1" applyBorder="1" applyAlignment="1">
      <alignment horizontal="right" vertical="center" wrapText="1"/>
    </xf>
    <xf numFmtId="0" fontId="47" fillId="0" borderId="0" xfId="0" applyFont="1" applyFill="1" applyBorder="1" applyAlignment="1">
      <alignment horizontal="left" vertical="center" wrapText="1"/>
    </xf>
    <xf numFmtId="171" fontId="44" fillId="37" borderId="2" xfId="0" applyNumberFormat="1" applyFont="1" applyFill="1" applyBorder="1" applyAlignment="1">
      <alignment wrapText="1"/>
    </xf>
    <xf numFmtId="167" fontId="50" fillId="0" borderId="0" xfId="0" applyNumberFormat="1" applyFont="1" applyFill="1" applyAlignment="1">
      <alignment wrapText="1"/>
    </xf>
    <xf numFmtId="167" fontId="55" fillId="0" borderId="0" xfId="0" applyNumberFormat="1" applyFont="1" applyFill="1" applyAlignment="1">
      <alignment wrapText="1"/>
    </xf>
    <xf numFmtId="4" fontId="50" fillId="0" borderId="0" xfId="0" applyNumberFormat="1" applyFont="1" applyFill="1" applyBorder="1" applyAlignment="1">
      <alignment vertical="center" wrapText="1"/>
    </xf>
    <xf numFmtId="167" fontId="50" fillId="0" borderId="0" xfId="0" applyNumberFormat="1" applyFont="1" applyFill="1" applyBorder="1" applyAlignment="1">
      <alignment vertical="center" wrapText="1"/>
    </xf>
    <xf numFmtId="2" fontId="44" fillId="0" borderId="2" xfId="0" applyNumberFormat="1" applyFont="1" applyFill="1" applyBorder="1" applyAlignment="1">
      <alignment wrapText="1"/>
    </xf>
    <xf numFmtId="0" fontId="28" fillId="38" borderId="0" xfId="52" applyFont="1" applyFill="1" applyBorder="1" applyAlignment="1">
      <alignment horizontal="center" vertical="center"/>
    </xf>
    <xf numFmtId="0" fontId="43" fillId="0" borderId="0" xfId="52" applyFont="1" applyFill="1" applyBorder="1" applyAlignment="1">
      <alignment wrapText="1"/>
    </xf>
    <xf numFmtId="167" fontId="43" fillId="0" borderId="0" xfId="52" applyNumberFormat="1" applyFont="1" applyFill="1" applyBorder="1" applyAlignment="1">
      <alignment horizontal="right" vertical="center" wrapText="1"/>
    </xf>
    <xf numFmtId="166" fontId="43" fillId="0" borderId="0" xfId="105" applyNumberFormat="1" applyFont="1" applyFill="1" applyBorder="1" applyAlignment="1">
      <alignment horizontal="right" vertical="center" wrapText="1"/>
    </xf>
    <xf numFmtId="4" fontId="43" fillId="0" borderId="0" xfId="52" applyNumberFormat="1" applyFont="1" applyFill="1" applyBorder="1" applyAlignment="1">
      <alignment horizontal="right" vertical="center" wrapText="1"/>
    </xf>
    <xf numFmtId="166" fontId="43" fillId="0" borderId="0" xfId="5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41" borderId="2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167" fontId="43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7" fontId="29" fillId="0" borderId="16" xfId="0" applyNumberFormat="1" applyFont="1" applyBorder="1" applyAlignment="1">
      <alignment horizontal="center"/>
    </xf>
  </cellXfs>
  <cellStyles count="106">
    <cellStyle name="20% — акцент1" xfId="45" builtinId="30" customBuiltin="1"/>
    <cellStyle name="20% — акцент2" xfId="49" builtinId="34" customBuiltin="1"/>
    <cellStyle name="20% — акцент3" xfId="53" builtinId="38" customBuiltin="1"/>
    <cellStyle name="20% — акцент4" xfId="57" builtinId="42" customBuiltin="1"/>
    <cellStyle name="20% — акцент5" xfId="61" builtinId="46" customBuiltin="1"/>
    <cellStyle name="20% — акцент6" xfId="65" builtinId="50" customBuiltin="1"/>
    <cellStyle name="40% — акцент1" xfId="46" builtinId="31" customBuiltin="1"/>
    <cellStyle name="40% — акцент2" xfId="50" builtinId="35" customBuiltin="1"/>
    <cellStyle name="40% — акцент3" xfId="54" builtinId="39" customBuiltin="1"/>
    <cellStyle name="40% — акцент4" xfId="58" builtinId="43" customBuiltin="1"/>
    <cellStyle name="40% — акцент5" xfId="62" builtinId="47" customBuiltin="1"/>
    <cellStyle name="40% — акцент6" xfId="66" builtinId="51" customBuiltin="1"/>
    <cellStyle name="60% — акцент1" xfId="47" builtinId="32" customBuiltin="1"/>
    <cellStyle name="60% — акцент2" xfId="51" builtinId="36" customBuiltin="1"/>
    <cellStyle name="60% — акцент3" xfId="55" builtinId="40" customBuiltin="1"/>
    <cellStyle name="60% — акцент4" xfId="59" builtinId="44" customBuiltin="1"/>
    <cellStyle name="60% — акцент5" xfId="63" builtinId="48" customBuiltin="1"/>
    <cellStyle name="60% — акцент6" xfId="67" builtinId="52" customBuiltin="1"/>
    <cellStyle name="br" xfId="4"/>
    <cellStyle name="br 2" xfId="89"/>
    <cellStyle name="col" xfId="17"/>
    <cellStyle name="col 2" xfId="90"/>
    <cellStyle name="st25" xfId="71"/>
    <cellStyle name="st26" xfId="72"/>
    <cellStyle name="style0" xfId="10"/>
    <cellStyle name="style0 2" xfId="91"/>
    <cellStyle name="style0 3" xfId="100"/>
    <cellStyle name="td" xfId="22"/>
    <cellStyle name="td 2" xfId="92"/>
    <cellStyle name="td 3" xfId="101"/>
    <cellStyle name="tr" xfId="5"/>
    <cellStyle name="tr 2" xfId="93"/>
    <cellStyle name="xl21" xfId="20"/>
    <cellStyle name="xl21 2" xfId="94"/>
    <cellStyle name="xl21 3" xfId="102"/>
    <cellStyle name="xl22" xfId="16"/>
    <cellStyle name="xl22 2" xfId="73"/>
    <cellStyle name="xl23" xfId="15"/>
    <cellStyle name="xl23 2" xfId="74"/>
    <cellStyle name="xl24" xfId="19"/>
    <cellStyle name="xl24 2" xfId="75"/>
    <cellStyle name="xl25" xfId="6"/>
    <cellStyle name="xl25 2" xfId="76"/>
    <cellStyle name="xl26" xfId="13"/>
    <cellStyle name="xl26 2" xfId="77"/>
    <cellStyle name="xl27" xfId="24"/>
    <cellStyle name="xl27 2" xfId="78"/>
    <cellStyle name="xl28" xfId="9"/>
    <cellStyle name="xl28 2" xfId="79"/>
    <cellStyle name="xl29" xfId="26"/>
    <cellStyle name="xl29 2" xfId="80"/>
    <cellStyle name="xl30" xfId="27"/>
    <cellStyle name="xl30 2" xfId="81"/>
    <cellStyle name="xl31" xfId="8"/>
    <cellStyle name="xl31 2" xfId="82"/>
    <cellStyle name="xl32" xfId="25"/>
    <cellStyle name="xl32 2" xfId="95"/>
    <cellStyle name="xl32 3" xfId="103"/>
    <cellStyle name="xl33" xfId="7"/>
    <cellStyle name="xl33 2" xfId="96"/>
    <cellStyle name="xl33 3" xfId="104"/>
    <cellStyle name="xl34" xfId="12"/>
    <cellStyle name="xl34 2" xfId="83"/>
    <cellStyle name="xl34 3" xfId="98"/>
    <cellStyle name="xl35" xfId="14"/>
    <cellStyle name="xl35 2" xfId="84"/>
    <cellStyle name="xl35 3" xfId="99"/>
    <cellStyle name="xl36" xfId="23"/>
    <cellStyle name="xl36 2" xfId="85"/>
    <cellStyle name="xl37" xfId="11"/>
    <cellStyle name="xl37 2" xfId="86"/>
    <cellStyle name="xl38" xfId="3"/>
    <cellStyle name="xl38 2" xfId="87"/>
    <cellStyle name="xl39" xfId="21"/>
    <cellStyle name="xl39 2" xfId="69"/>
    <cellStyle name="xl40" xfId="18"/>
    <cellStyle name="xl40 2" xfId="88"/>
    <cellStyle name="Акцент1" xfId="44" builtinId="29" customBuiltin="1"/>
    <cellStyle name="Акцент2" xfId="48" builtinId="33" customBuiltin="1"/>
    <cellStyle name="Акцент3" xfId="52" builtinId="37" customBuiltin="1"/>
    <cellStyle name="Акцент4" xfId="56" builtinId="41" customBuiltin="1"/>
    <cellStyle name="Акцент5" xfId="60" builtinId="45" customBuiltin="1"/>
    <cellStyle name="Акцент6" xfId="64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3" builtinId="25" customBuiltin="1"/>
    <cellStyle name="Контрольная ячейка" xfId="40" builtinId="23" customBuiltin="1"/>
    <cellStyle name="Название" xfId="29" builtinId="15" customBuiltin="1"/>
    <cellStyle name="Нейтральный" xfId="2" builtinId="28" customBuiltin="1"/>
    <cellStyle name="Обычный" xfId="0" builtinId="0"/>
    <cellStyle name="Обычный 2" xfId="68"/>
    <cellStyle name="Обычный 3" xfId="70"/>
    <cellStyle name="Обычный 4" xfId="97"/>
    <cellStyle name="Плохой" xfId="35" builtinId="27" customBuiltin="1"/>
    <cellStyle name="Пояснение" xfId="42" builtinId="53" customBuiltin="1"/>
    <cellStyle name="Примечание" xfId="1" builtinId="10" customBuiltin="1"/>
    <cellStyle name="Процентный" xfId="105" builtinId="5"/>
    <cellStyle name="Связанная ячейка" xfId="39" builtinId="24" customBuiltin="1"/>
    <cellStyle name="Текст предупреждения" xfId="41" builtinId="11" customBuiltin="1"/>
    <cellStyle name="Финансовый" xfId="28" builtinId="3"/>
    <cellStyle name="Хороший" xfId="34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300"/>
  <sheetViews>
    <sheetView view="pageLayout" topLeftCell="C35" zoomScaleNormal="80" workbookViewId="0">
      <selection activeCell="H20" sqref="H20"/>
    </sheetView>
  </sheetViews>
  <sheetFormatPr defaultRowHeight="15.05" outlineLevelRow="1" x14ac:dyDescent="0.3"/>
  <cols>
    <col min="1" max="1" width="4.109375" hidden="1" customWidth="1"/>
    <col min="2" max="2" width="4.44140625" hidden="1" customWidth="1"/>
    <col min="3" max="3" width="26.44140625" style="1" customWidth="1"/>
    <col min="4" max="4" width="17.44140625" style="41" customWidth="1"/>
    <col min="5" max="5" width="20.88671875" style="2" customWidth="1"/>
    <col min="6" max="6" width="12.5546875" style="1" customWidth="1"/>
    <col min="7" max="8" width="14.6640625" style="1" customWidth="1"/>
    <col min="9" max="9" width="12.88671875" style="1" customWidth="1"/>
    <col min="10" max="11" width="14.6640625" style="1" customWidth="1"/>
    <col min="12" max="12" width="12.88671875" style="1" customWidth="1"/>
    <col min="13" max="14" width="14.6640625" style="1" customWidth="1"/>
    <col min="15" max="15" width="12.44140625" style="1" customWidth="1"/>
    <col min="16" max="17" width="14.6640625" style="1" customWidth="1"/>
    <col min="18" max="18" width="12.6640625" style="1" customWidth="1"/>
    <col min="19" max="20" width="14.6640625" style="1" customWidth="1"/>
    <col min="21" max="21" width="13.109375" style="1" customWidth="1"/>
    <col min="22" max="23" width="14.6640625" style="1" customWidth="1"/>
    <col min="24" max="24" width="12.6640625" style="1" customWidth="1"/>
    <col min="25" max="25" width="14.6640625" style="1" customWidth="1"/>
    <col min="26" max="26" width="15.5546875" style="1" customWidth="1"/>
    <col min="27" max="27" width="12.88671875" style="1" customWidth="1"/>
    <col min="28" max="29" width="14.6640625" style="1" customWidth="1"/>
    <col min="30" max="30" width="12.6640625" style="1" customWidth="1"/>
    <col min="31" max="31" width="14.6640625" style="1" customWidth="1"/>
    <col min="32" max="32" width="16.33203125" style="1" customWidth="1"/>
    <col min="33" max="33" width="12.5546875" customWidth="1"/>
    <col min="34" max="35" width="14.6640625" style="1" customWidth="1"/>
    <col min="36" max="36" width="12.44140625" customWidth="1"/>
    <col min="37" max="38" width="14.6640625" style="1" customWidth="1"/>
    <col min="39" max="39" width="12.6640625" customWidth="1"/>
    <col min="40" max="41" width="14.6640625" style="1" customWidth="1"/>
    <col min="42" max="42" width="12.6640625" customWidth="1"/>
    <col min="43" max="44" width="14.6640625" style="1" customWidth="1"/>
    <col min="45" max="45" width="12.6640625" customWidth="1"/>
    <col min="46" max="46" width="14.6640625" customWidth="1"/>
    <col min="47" max="47" width="18.33203125" style="5" customWidth="1"/>
    <col min="48" max="48" width="13" customWidth="1"/>
    <col min="49" max="49" width="12.88671875" bestFit="1" customWidth="1"/>
  </cols>
  <sheetData>
    <row r="1" spans="1:49" ht="67.5" customHeight="1" x14ac:dyDescent="0.3">
      <c r="B1" s="23"/>
      <c r="C1" s="23"/>
      <c r="D1" s="40"/>
      <c r="E1" s="165" t="s">
        <v>192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116"/>
      <c r="AV1" s="23"/>
    </row>
    <row r="2" spans="1:49" ht="15.05" customHeight="1" x14ac:dyDescent="0.3">
      <c r="A2" s="157"/>
      <c r="B2" s="157"/>
      <c r="C2" s="158" t="s">
        <v>25</v>
      </c>
      <c r="D2" s="159" t="s">
        <v>186</v>
      </c>
      <c r="E2" s="159"/>
      <c r="F2" s="158" t="s">
        <v>131</v>
      </c>
      <c r="G2" s="160" t="s">
        <v>182</v>
      </c>
      <c r="H2" s="160"/>
      <c r="I2" s="158" t="s">
        <v>131</v>
      </c>
      <c r="J2" s="160" t="s">
        <v>191</v>
      </c>
      <c r="K2" s="160"/>
      <c r="L2" s="158" t="s">
        <v>131</v>
      </c>
      <c r="M2" s="159" t="s">
        <v>183</v>
      </c>
      <c r="N2" s="159"/>
      <c r="O2" s="158" t="s">
        <v>131</v>
      </c>
      <c r="P2" s="159" t="s">
        <v>170</v>
      </c>
      <c r="Q2" s="159"/>
      <c r="R2" s="158" t="s">
        <v>131</v>
      </c>
      <c r="S2" s="159" t="s">
        <v>19</v>
      </c>
      <c r="T2" s="159"/>
      <c r="U2" s="162" t="s">
        <v>131</v>
      </c>
      <c r="V2" s="159" t="s">
        <v>20</v>
      </c>
      <c r="W2" s="159"/>
      <c r="X2" s="158" t="s">
        <v>131</v>
      </c>
      <c r="Y2" s="159" t="s">
        <v>21</v>
      </c>
      <c r="Z2" s="159"/>
      <c r="AA2" s="158" t="s">
        <v>131</v>
      </c>
      <c r="AB2" s="159" t="s">
        <v>185</v>
      </c>
      <c r="AC2" s="159"/>
      <c r="AD2" s="158" t="s">
        <v>131</v>
      </c>
      <c r="AE2" s="159" t="s">
        <v>26</v>
      </c>
      <c r="AF2" s="159"/>
      <c r="AG2" s="161" t="s">
        <v>28</v>
      </c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</row>
    <row r="3" spans="1:49" ht="81.099999999999994" customHeight="1" x14ac:dyDescent="0.3">
      <c r="A3" s="157"/>
      <c r="B3" s="157"/>
      <c r="C3" s="158"/>
      <c r="D3" s="159"/>
      <c r="E3" s="159"/>
      <c r="F3" s="158"/>
      <c r="G3" s="160"/>
      <c r="H3" s="160"/>
      <c r="I3" s="158"/>
      <c r="J3" s="160"/>
      <c r="K3" s="160"/>
      <c r="L3" s="158"/>
      <c r="M3" s="159"/>
      <c r="N3" s="159"/>
      <c r="O3" s="158"/>
      <c r="P3" s="159"/>
      <c r="Q3" s="159"/>
      <c r="R3" s="158"/>
      <c r="S3" s="159"/>
      <c r="T3" s="159"/>
      <c r="U3" s="163"/>
      <c r="V3" s="159"/>
      <c r="W3" s="159"/>
      <c r="X3" s="158"/>
      <c r="Y3" s="159"/>
      <c r="Z3" s="159"/>
      <c r="AA3" s="158"/>
      <c r="AB3" s="159"/>
      <c r="AC3" s="159"/>
      <c r="AD3" s="158"/>
      <c r="AE3" s="159"/>
      <c r="AF3" s="159"/>
      <c r="AG3" s="158" t="s">
        <v>131</v>
      </c>
      <c r="AH3" s="159" t="s">
        <v>187</v>
      </c>
      <c r="AI3" s="159"/>
      <c r="AJ3" s="158" t="s">
        <v>131</v>
      </c>
      <c r="AK3" s="159" t="s">
        <v>27</v>
      </c>
      <c r="AL3" s="159"/>
      <c r="AM3" s="158" t="s">
        <v>131</v>
      </c>
      <c r="AN3" s="159" t="s">
        <v>22</v>
      </c>
      <c r="AO3" s="159"/>
      <c r="AP3" s="158" t="s">
        <v>131</v>
      </c>
      <c r="AQ3" s="159" t="s">
        <v>23</v>
      </c>
      <c r="AR3" s="159"/>
      <c r="AS3" s="158" t="s">
        <v>131</v>
      </c>
      <c r="AT3" s="159" t="s">
        <v>24</v>
      </c>
      <c r="AU3" s="159"/>
      <c r="AV3" s="158" t="s">
        <v>131</v>
      </c>
    </row>
    <row r="4" spans="1:49" s="14" customFormat="1" ht="36.799999999999997" customHeight="1" x14ac:dyDescent="0.3">
      <c r="A4" s="157"/>
      <c r="B4" s="157"/>
      <c r="C4" s="158"/>
      <c r="D4" s="77" t="s">
        <v>188</v>
      </c>
      <c r="E4" s="32" t="s">
        <v>193</v>
      </c>
      <c r="F4" s="158"/>
      <c r="G4" s="77" t="s">
        <v>188</v>
      </c>
      <c r="H4" s="32" t="s">
        <v>193</v>
      </c>
      <c r="I4" s="158"/>
      <c r="J4" s="77" t="s">
        <v>188</v>
      </c>
      <c r="K4" s="32" t="s">
        <v>193</v>
      </c>
      <c r="L4" s="158"/>
      <c r="M4" s="77" t="s">
        <v>188</v>
      </c>
      <c r="N4" s="32" t="s">
        <v>193</v>
      </c>
      <c r="O4" s="158"/>
      <c r="P4" s="77" t="s">
        <v>188</v>
      </c>
      <c r="Q4" s="32" t="s">
        <v>193</v>
      </c>
      <c r="R4" s="158"/>
      <c r="S4" s="77" t="s">
        <v>188</v>
      </c>
      <c r="T4" s="32" t="s">
        <v>193</v>
      </c>
      <c r="U4" s="164"/>
      <c r="V4" s="77" t="s">
        <v>188</v>
      </c>
      <c r="W4" s="32" t="s">
        <v>193</v>
      </c>
      <c r="X4" s="158"/>
      <c r="Y4" s="77" t="s">
        <v>188</v>
      </c>
      <c r="Z4" s="32" t="s">
        <v>193</v>
      </c>
      <c r="AA4" s="158"/>
      <c r="AB4" s="77" t="s">
        <v>188</v>
      </c>
      <c r="AC4" s="32" t="s">
        <v>193</v>
      </c>
      <c r="AD4" s="158"/>
      <c r="AE4" s="77" t="s">
        <v>188</v>
      </c>
      <c r="AF4" s="32" t="s">
        <v>193</v>
      </c>
      <c r="AG4" s="158"/>
      <c r="AH4" s="77" t="s">
        <v>188</v>
      </c>
      <c r="AI4" s="32" t="s">
        <v>193</v>
      </c>
      <c r="AJ4" s="158"/>
      <c r="AK4" s="77" t="s">
        <v>188</v>
      </c>
      <c r="AL4" s="32" t="s">
        <v>193</v>
      </c>
      <c r="AM4" s="158"/>
      <c r="AN4" s="77" t="s">
        <v>188</v>
      </c>
      <c r="AO4" s="32" t="s">
        <v>193</v>
      </c>
      <c r="AP4" s="158"/>
      <c r="AQ4" s="77" t="s">
        <v>188</v>
      </c>
      <c r="AR4" s="32" t="s">
        <v>193</v>
      </c>
      <c r="AS4" s="158"/>
      <c r="AT4" s="77" t="s">
        <v>188</v>
      </c>
      <c r="AU4" s="32" t="s">
        <v>193</v>
      </c>
      <c r="AV4" s="158"/>
    </row>
    <row r="5" spans="1:49" ht="15.65" x14ac:dyDescent="0.3">
      <c r="A5" s="33" t="s">
        <v>29</v>
      </c>
      <c r="B5" s="33" t="s">
        <v>30</v>
      </c>
      <c r="C5" s="31">
        <v>1</v>
      </c>
      <c r="D5" s="35">
        <v>2</v>
      </c>
      <c r="E5" s="46">
        <v>3</v>
      </c>
      <c r="F5" s="31">
        <v>4</v>
      </c>
      <c r="G5" s="42">
        <f t="shared" ref="G5:AV5" si="0">F5+1</f>
        <v>5</v>
      </c>
      <c r="H5" s="42">
        <f t="shared" si="0"/>
        <v>6</v>
      </c>
      <c r="I5" s="42">
        <f t="shared" si="0"/>
        <v>7</v>
      </c>
      <c r="J5" s="42">
        <f t="shared" si="0"/>
        <v>8</v>
      </c>
      <c r="K5" s="42">
        <f t="shared" si="0"/>
        <v>9</v>
      </c>
      <c r="L5" s="42">
        <f t="shared" si="0"/>
        <v>10</v>
      </c>
      <c r="M5" s="42">
        <f t="shared" si="0"/>
        <v>11</v>
      </c>
      <c r="N5" s="42">
        <f t="shared" si="0"/>
        <v>12</v>
      </c>
      <c r="O5" s="42">
        <f t="shared" si="0"/>
        <v>13</v>
      </c>
      <c r="P5" s="42">
        <f t="shared" si="0"/>
        <v>14</v>
      </c>
      <c r="Q5" s="42">
        <f t="shared" si="0"/>
        <v>15</v>
      </c>
      <c r="R5" s="42">
        <f t="shared" si="0"/>
        <v>16</v>
      </c>
      <c r="S5" s="42">
        <f t="shared" si="0"/>
        <v>17</v>
      </c>
      <c r="T5" s="42">
        <f t="shared" si="0"/>
        <v>18</v>
      </c>
      <c r="U5" s="42">
        <f t="shared" si="0"/>
        <v>19</v>
      </c>
      <c r="V5" s="42">
        <f t="shared" si="0"/>
        <v>20</v>
      </c>
      <c r="W5" s="42">
        <f t="shared" si="0"/>
        <v>21</v>
      </c>
      <c r="X5" s="42">
        <f t="shared" si="0"/>
        <v>22</v>
      </c>
      <c r="Y5" s="42">
        <f t="shared" si="0"/>
        <v>23</v>
      </c>
      <c r="Z5" s="42">
        <f t="shared" si="0"/>
        <v>24</v>
      </c>
      <c r="AA5" s="42">
        <f t="shared" si="0"/>
        <v>25</v>
      </c>
      <c r="AB5" s="42">
        <f t="shared" si="0"/>
        <v>26</v>
      </c>
      <c r="AC5" s="42">
        <f t="shared" si="0"/>
        <v>27</v>
      </c>
      <c r="AD5" s="42">
        <f t="shared" si="0"/>
        <v>28</v>
      </c>
      <c r="AE5" s="42">
        <f t="shared" si="0"/>
        <v>29</v>
      </c>
      <c r="AF5" s="42">
        <f t="shared" si="0"/>
        <v>30</v>
      </c>
      <c r="AG5" s="42">
        <f t="shared" si="0"/>
        <v>31</v>
      </c>
      <c r="AH5" s="42">
        <f t="shared" si="0"/>
        <v>32</v>
      </c>
      <c r="AI5" s="42">
        <f t="shared" si="0"/>
        <v>33</v>
      </c>
      <c r="AJ5" s="42">
        <f t="shared" si="0"/>
        <v>34</v>
      </c>
      <c r="AK5" s="42">
        <f t="shared" si="0"/>
        <v>35</v>
      </c>
      <c r="AL5" s="42">
        <f t="shared" si="0"/>
        <v>36</v>
      </c>
      <c r="AM5" s="42">
        <f t="shared" si="0"/>
        <v>37</v>
      </c>
      <c r="AN5" s="42">
        <f t="shared" si="0"/>
        <v>38</v>
      </c>
      <c r="AO5" s="42">
        <f t="shared" si="0"/>
        <v>39</v>
      </c>
      <c r="AP5" s="42">
        <f t="shared" si="0"/>
        <v>40</v>
      </c>
      <c r="AQ5" s="42">
        <f t="shared" si="0"/>
        <v>41</v>
      </c>
      <c r="AR5" s="42">
        <f t="shared" si="0"/>
        <v>42</v>
      </c>
      <c r="AS5" s="42">
        <f t="shared" si="0"/>
        <v>43</v>
      </c>
      <c r="AT5" s="42">
        <f t="shared" si="0"/>
        <v>44</v>
      </c>
      <c r="AU5" s="42">
        <f t="shared" si="0"/>
        <v>45</v>
      </c>
      <c r="AV5" s="42">
        <f t="shared" si="0"/>
        <v>46</v>
      </c>
      <c r="AW5" s="21"/>
    </row>
    <row r="6" spans="1:49" s="14" customFormat="1" ht="31.3" x14ac:dyDescent="0.3">
      <c r="A6" s="34">
        <v>1</v>
      </c>
      <c r="B6" s="34"/>
      <c r="C6" s="91" t="s">
        <v>0</v>
      </c>
      <c r="D6" s="92">
        <f>SUM(D7:D12)</f>
        <v>262833.60000000003</v>
      </c>
      <c r="E6" s="92">
        <f>SUM(E7:E12)</f>
        <v>219387.7</v>
      </c>
      <c r="F6" s="93">
        <f>IF(D6=0," ",IF(E6/D6*100&gt;200,"св.200",E6/D6))</f>
        <v>0.83470187982054034</v>
      </c>
      <c r="G6" s="92">
        <f>G7+G8+G9+G10+G11+G12</f>
        <v>50970.400000000001</v>
      </c>
      <c r="H6" s="92">
        <f>H7+H8+H9+H10+H11+H12</f>
        <v>51078.299999999996</v>
      </c>
      <c r="I6" s="93">
        <f>IF(G6=0," ",IF(H6/G6*100&gt;200,"св.200",H6/G6))</f>
        <v>1.0021169149153233</v>
      </c>
      <c r="J6" s="92">
        <f>J7+J8+J9+J10+J11+J12</f>
        <v>6697.3</v>
      </c>
      <c r="K6" s="92">
        <f>K7+K8+K9+K10+K11+K12</f>
        <v>9466.2000000000007</v>
      </c>
      <c r="L6" s="93">
        <f>IF(J6=0," ",IF(K6/J6*100&gt;200,"св.200",K6/J6))</f>
        <v>1.4134352649575204</v>
      </c>
      <c r="M6" s="92">
        <f>M7+M8+M9+M10+M11+M12</f>
        <v>1762.2999999999997</v>
      </c>
      <c r="N6" s="92">
        <f>N7+N8+N9+N10+N11+N12</f>
        <v>1258.9000000000001</v>
      </c>
      <c r="O6" s="93">
        <f>IF(M6=0," ",IF(N6/M6*100&gt;200,"св.200",N6/M6))</f>
        <v>0.71435056460307567</v>
      </c>
      <c r="P6" s="92">
        <f>P7+P8+P9+P10+P11+P12</f>
        <v>0.4</v>
      </c>
      <c r="Q6" s="92">
        <f>Q7+Q8+Q9+Q10+Q11+Q12</f>
        <v>0.5</v>
      </c>
      <c r="R6" s="93">
        <f>IF(P6=0," ",IF(Q6/P6*100&gt;200,"св.200",Q6/P6))</f>
        <v>1.25</v>
      </c>
      <c r="S6" s="92">
        <f>S7+S8+S9+S10+S11+S12</f>
        <v>2666.3000000000006</v>
      </c>
      <c r="T6" s="92">
        <f>T7+T8+T9+T10+T11+T12</f>
        <v>2943.2999999999997</v>
      </c>
      <c r="U6" s="93">
        <f>IF(S6=0," ",IF(T6/S6*100&gt;200,"св.200",T6/S6))</f>
        <v>1.1038892847766564</v>
      </c>
      <c r="V6" s="92">
        <f>V7+V8+V9+V10+V11+V12</f>
        <v>70143.7</v>
      </c>
      <c r="W6" s="92">
        <f>W7+W8+W9+W10+W11+W12</f>
        <v>36190.199999999997</v>
      </c>
      <c r="X6" s="93">
        <f>IF(V6=0," ",IF(W6/V6*100&gt;200,"св.200",W6/V6))</f>
        <v>0.51594369843621024</v>
      </c>
      <c r="Y6" s="92">
        <f>Y7+Y8+Y9+Y10+Y11+Y12</f>
        <v>130592.90000000001</v>
      </c>
      <c r="Z6" s="92">
        <f>Z7+Z8+Z9+Z10+Z11+Z12</f>
        <v>114928.20000000001</v>
      </c>
      <c r="AA6" s="93">
        <f>IF(Y6=0," ",IF(Z6/Y6*100&gt;200,"св.200",Z6/Y6))</f>
        <v>0.88004937481287271</v>
      </c>
      <c r="AB6" s="92">
        <f>AB7+AB8+AB9+AB10+AB11+AB12</f>
        <v>0</v>
      </c>
      <c r="AC6" s="92">
        <f>AC7+AC8+AC9+AC10+AC11+AC12</f>
        <v>3521.7999999999997</v>
      </c>
      <c r="AD6" s="93" t="str">
        <f>IF(AB6=0," ",IF(AC6/AB6*100&gt;200,"св.200",AC6/AB6))</f>
        <v xml:space="preserve"> </v>
      </c>
      <c r="AE6" s="92">
        <f t="shared" ref="AE6:AI6" si="1">AE7+AE8+AE9+AE10+AE11+AE12</f>
        <v>0.30000000000000004</v>
      </c>
      <c r="AF6" s="92">
        <f t="shared" si="1"/>
        <v>0.30000000000000004</v>
      </c>
      <c r="AG6" s="94">
        <f>IF(AE6=0," ",IF(AF6/AE6*100&gt;200,"св.200",AF6/AE6))</f>
        <v>1</v>
      </c>
      <c r="AH6" s="92">
        <f t="shared" si="1"/>
        <v>0</v>
      </c>
      <c r="AI6" s="92">
        <f t="shared" si="1"/>
        <v>0</v>
      </c>
      <c r="AJ6" s="94" t="str">
        <f t="shared" ref="AJ6:AJ12" si="2">IF(AH6=0," ",IF(AI6/AH6*100&gt;200,"св.200",AI6/AH6))</f>
        <v xml:space="preserve"> </v>
      </c>
      <c r="AK6" s="92">
        <f t="shared" ref="AK6" si="3">AK7+AK8+AK9+AK10+AK11+AK12</f>
        <v>0.2</v>
      </c>
      <c r="AL6" s="92">
        <f t="shared" ref="AL6" si="4">AL7+AL8+AL9+AL10+AL11+AL12</f>
        <v>0.2</v>
      </c>
      <c r="AM6" s="94">
        <f>IF(AK6=0," ",IF(AL6/AK6*100&gt;200,"св.200",AL6/AK6))</f>
        <v>1</v>
      </c>
      <c r="AN6" s="92">
        <f t="shared" ref="AN6" si="5">AN7+AN8+AN9+AN10+AN11+AN12</f>
        <v>0</v>
      </c>
      <c r="AO6" s="92">
        <f t="shared" ref="AO6" si="6">AO7+AO8+AO9+AO10+AO11+AO12</f>
        <v>0</v>
      </c>
      <c r="AP6" s="94" t="str">
        <f>IF(AN6=0," ",IF(AO6/AN6*100&gt;200,"св.200",AO6/AN6))</f>
        <v xml:space="preserve"> </v>
      </c>
      <c r="AQ6" s="92">
        <f t="shared" ref="AQ6" si="7">AQ7+AQ8+AQ9+AQ10+AQ11+AQ12</f>
        <v>0.1</v>
      </c>
      <c r="AR6" s="92">
        <f t="shared" ref="AR6" si="8">AR7+AR8+AR9+AR10+AR11+AR12</f>
        <v>0.1</v>
      </c>
      <c r="AS6" s="94">
        <f>IF(AQ6=0," ",IF(AR6/AQ6*100&gt;200,"св.200",AR6/AQ6))</f>
        <v>1</v>
      </c>
      <c r="AT6" s="92">
        <f t="shared" ref="AT6" si="9">AT7+AT8+AT9+AT10+AT11+AT12</f>
        <v>0</v>
      </c>
      <c r="AU6" s="92">
        <f t="shared" ref="AU6" si="10">AU7+AU8+AU9+AU10+AU11+AU12</f>
        <v>0</v>
      </c>
      <c r="AV6" s="94" t="str">
        <f>IF(AT6=0," ",IF(AU6/AT6*100&gt;200,"св.200",AU6/AT6))</f>
        <v xml:space="preserve"> </v>
      </c>
    </row>
    <row r="7" spans="1:49" s="14" customFormat="1" ht="15.65" outlineLevel="1" x14ac:dyDescent="0.3">
      <c r="A7" s="35"/>
      <c r="B7" s="35">
        <v>1</v>
      </c>
      <c r="C7" s="36" t="s">
        <v>1</v>
      </c>
      <c r="D7" s="78">
        <f t="shared" ref="D7:D12" si="11">G7+M7+J7+P7+S7+V7+Y7+AB7+AE7</f>
        <v>5031</v>
      </c>
      <c r="E7" s="22">
        <f t="shared" ref="E7:E12" si="12">H7+K7+N7+Q7+T7+W7+Z7+AC7+AF7</f>
        <v>3769.7</v>
      </c>
      <c r="F7" s="25">
        <f t="shared" ref="F7:F35" si="13">IF(D7=0," ",IF(E7/D7*100&gt;200,"св.200",E7/D7))</f>
        <v>0.74929437487577022</v>
      </c>
      <c r="G7" s="79">
        <v>969.8</v>
      </c>
      <c r="H7" s="26">
        <v>853.4</v>
      </c>
      <c r="I7" s="25">
        <f t="shared" ref="I7:I35" si="14">IF(G7=0," ",IF(H7/G7*100&gt;200,"св.200",H7/G7))</f>
        <v>0.87997525262940812</v>
      </c>
      <c r="J7" s="79">
        <v>244.4</v>
      </c>
      <c r="K7" s="26">
        <v>345.4</v>
      </c>
      <c r="L7" s="25">
        <f t="shared" ref="L7:L12" si="15">IF(J7=0," ",IF(K7/J7*100&gt;200,"св.200",K7/J7))</f>
        <v>1.4132569558101471</v>
      </c>
      <c r="M7" s="79"/>
      <c r="N7" s="26"/>
      <c r="O7" s="25" t="str">
        <f t="shared" ref="O7:O12" si="16">IF(M7=0," ",IF(N7/M7*100&gt;200,"св.200",N7/M7))</f>
        <v xml:space="preserve"> </v>
      </c>
      <c r="P7" s="79">
        <v>0</v>
      </c>
      <c r="Q7" s="26">
        <v>0.3</v>
      </c>
      <c r="R7" s="25" t="str">
        <f t="shared" ref="R7:R12" si="17">IF(P7=0," ",IF(Q7/P7*100&gt;200,"св.200",Q7/P7))</f>
        <v xml:space="preserve"> </v>
      </c>
      <c r="S7" s="79">
        <v>98.8</v>
      </c>
      <c r="T7" s="26">
        <v>119</v>
      </c>
      <c r="U7" s="25">
        <f t="shared" ref="U7:U12" si="18">IF(S7=0," ",IF(T7/S7*100&gt;200,"св.200",T7/S7))</f>
        <v>1.2044534412955465</v>
      </c>
      <c r="V7" s="79">
        <v>2843.2</v>
      </c>
      <c r="W7" s="26">
        <v>1454.6</v>
      </c>
      <c r="X7" s="25">
        <f t="shared" ref="X7:X12" si="19">IF(V7=0," ",IF(W7/V7*100&gt;200,"св.200",W7/V7))</f>
        <v>0.51160664040517723</v>
      </c>
      <c r="Y7" s="79">
        <v>874.8</v>
      </c>
      <c r="Z7" s="26">
        <v>636.5</v>
      </c>
      <c r="AA7" s="25">
        <f t="shared" ref="AA7:AA12" si="20">IF(Y7=0," ",IF(Z7/Y7*100&gt;200,"св.200",Z7/Y7))</f>
        <v>0.72759487882944673</v>
      </c>
      <c r="AB7" s="79"/>
      <c r="AC7" s="26">
        <v>360.5</v>
      </c>
      <c r="AD7" s="25" t="str">
        <f t="shared" ref="AD7:AD12" si="21">IF(AB7=0," ",IF(AC7/AB7*100&gt;200,"св.200",AC7/AB7))</f>
        <v xml:space="preserve"> </v>
      </c>
      <c r="AE7" s="79">
        <v>0</v>
      </c>
      <c r="AF7" s="26"/>
      <c r="AG7" s="25" t="str">
        <f t="shared" ref="AG7:AG12" si="22">IF(AE7=0," ",IF(AF7/AE7*100&gt;200,"св.200",AF7/AE7))</f>
        <v xml:space="preserve"> </v>
      </c>
      <c r="AH7" s="79"/>
      <c r="AI7" s="26"/>
      <c r="AJ7" s="25" t="str">
        <f t="shared" si="2"/>
        <v xml:space="preserve"> </v>
      </c>
      <c r="AK7" s="79">
        <v>0</v>
      </c>
      <c r="AL7" s="26"/>
      <c r="AM7" s="25" t="str">
        <f t="shared" ref="AM7:AM12" si="23">IF(AK7=0," ",IF(AL7/AK7*100&gt;200,"св.200",AL7/AK7))</f>
        <v xml:space="preserve"> </v>
      </c>
      <c r="AN7" s="79"/>
      <c r="AO7" s="26"/>
      <c r="AP7" s="25" t="str">
        <f t="shared" ref="AP7:AP12" si="24">IF(AN7=0," ",IF(AO7/AN7*100&gt;200,"св.200",AO7/AN7))</f>
        <v xml:space="preserve"> </v>
      </c>
      <c r="AQ7" s="79"/>
      <c r="AR7" s="26"/>
      <c r="AS7" s="25" t="str">
        <f t="shared" ref="AS7:AS12" si="25">IF(AQ7=0," ",IF(AR7/AQ7*100&gt;200,"св.200",AR7/AQ7))</f>
        <v xml:space="preserve"> </v>
      </c>
      <c r="AT7" s="119">
        <f>AE7-AH7-AK7-AN7-AQ7</f>
        <v>0</v>
      </c>
      <c r="AU7" s="119">
        <f>AF7-AI7-AL7-AO7-AR7</f>
        <v>0</v>
      </c>
      <c r="AV7" s="25" t="str">
        <f t="shared" ref="AV7:AV12" si="26">IF(AT7=0," ",IF(AU7/AT7*100&gt;200,"св.200",AU7/AT7))</f>
        <v xml:space="preserve"> </v>
      </c>
    </row>
    <row r="8" spans="1:49" s="14" customFormat="1" ht="15.65" outlineLevel="1" x14ac:dyDescent="0.3">
      <c r="A8" s="35"/>
      <c r="B8" s="35">
        <v>2</v>
      </c>
      <c r="C8" s="36" t="s">
        <v>176</v>
      </c>
      <c r="D8" s="78">
        <f t="shared" si="11"/>
        <v>215824.90000000002</v>
      </c>
      <c r="E8" s="22">
        <f>H8+K8+N8+Q8+T8+W8+Z8+AC8+AF8</f>
        <v>183102.50000000003</v>
      </c>
      <c r="F8" s="25">
        <f t="shared" si="13"/>
        <v>0.84838450058357495</v>
      </c>
      <c r="G8" s="79">
        <v>39920.5</v>
      </c>
      <c r="H8" s="26">
        <v>41181</v>
      </c>
      <c r="I8" s="25">
        <f t="shared" si="14"/>
        <v>1.0315752558209441</v>
      </c>
      <c r="J8" s="79">
        <v>4735.3</v>
      </c>
      <c r="K8" s="26">
        <v>6692.9</v>
      </c>
      <c r="L8" s="25">
        <f t="shared" si="15"/>
        <v>1.4134056976326737</v>
      </c>
      <c r="M8" s="79">
        <v>1278.8</v>
      </c>
      <c r="N8" s="26">
        <v>1076</v>
      </c>
      <c r="O8" s="25">
        <f t="shared" si="16"/>
        <v>0.84141382546137011</v>
      </c>
      <c r="P8" s="79">
        <v>0</v>
      </c>
      <c r="Q8" s="26"/>
      <c r="R8" s="25" t="str">
        <f t="shared" si="17"/>
        <v xml:space="preserve"> </v>
      </c>
      <c r="S8" s="79">
        <v>2188.6</v>
      </c>
      <c r="T8" s="26">
        <v>2334.1</v>
      </c>
      <c r="U8" s="25">
        <f t="shared" si="18"/>
        <v>1.0664808553413141</v>
      </c>
      <c r="V8" s="79">
        <v>51473</v>
      </c>
      <c r="W8" s="26">
        <v>25568.799999999999</v>
      </c>
      <c r="X8" s="25">
        <f t="shared" si="19"/>
        <v>0.49674198123287938</v>
      </c>
      <c r="Y8" s="79">
        <v>116228.5</v>
      </c>
      <c r="Z8" s="26">
        <v>103938.8</v>
      </c>
      <c r="AA8" s="25">
        <f t="shared" si="20"/>
        <v>0.8942625948024796</v>
      </c>
      <c r="AB8" s="79"/>
      <c r="AC8" s="26">
        <v>2310.6999999999998</v>
      </c>
      <c r="AD8" s="25" t="str">
        <f t="shared" si="21"/>
        <v xml:space="preserve"> </v>
      </c>
      <c r="AE8" s="79">
        <v>0.2</v>
      </c>
      <c r="AF8" s="26">
        <v>0.2</v>
      </c>
      <c r="AG8" s="25">
        <f t="shared" si="22"/>
        <v>1</v>
      </c>
      <c r="AH8" s="79"/>
      <c r="AI8" s="26"/>
      <c r="AJ8" s="25" t="str">
        <f t="shared" si="2"/>
        <v xml:space="preserve"> </v>
      </c>
      <c r="AK8" s="79">
        <v>0.2</v>
      </c>
      <c r="AL8" s="26">
        <v>0.2</v>
      </c>
      <c r="AM8" s="25">
        <f t="shared" si="23"/>
        <v>1</v>
      </c>
      <c r="AN8" s="79"/>
      <c r="AO8" s="26"/>
      <c r="AP8" s="25" t="str">
        <f t="shared" si="24"/>
        <v xml:space="preserve"> </v>
      </c>
      <c r="AQ8" s="79"/>
      <c r="AR8" s="26"/>
      <c r="AS8" s="25" t="str">
        <f t="shared" si="25"/>
        <v xml:space="preserve"> </v>
      </c>
      <c r="AT8" s="119">
        <f t="shared" ref="AT8:AT12" si="27">AE8-AH8-AK8-AN8-AQ8</f>
        <v>0</v>
      </c>
      <c r="AU8" s="119">
        <f t="shared" ref="AU8:AU12" si="28">AF8-AI8-AL8-AO8-AR8</f>
        <v>0</v>
      </c>
      <c r="AV8" s="25" t="str">
        <f t="shared" si="26"/>
        <v xml:space="preserve"> </v>
      </c>
    </row>
    <row r="9" spans="1:49" s="14" customFormat="1" ht="15.65" outlineLevel="1" x14ac:dyDescent="0.3">
      <c r="A9" s="35"/>
      <c r="B9" s="35">
        <v>3</v>
      </c>
      <c r="C9" s="36" t="s">
        <v>2</v>
      </c>
      <c r="D9" s="78">
        <f t="shared" si="11"/>
        <v>15937</v>
      </c>
      <c r="E9" s="22">
        <f t="shared" si="12"/>
        <v>12702.9</v>
      </c>
      <c r="F9" s="25">
        <f t="shared" si="13"/>
        <v>0.79706971199096444</v>
      </c>
      <c r="G9" s="79">
        <v>4822.8999999999996</v>
      </c>
      <c r="H9" s="26">
        <v>3703.2</v>
      </c>
      <c r="I9" s="25">
        <f t="shared" si="14"/>
        <v>0.76783677870161104</v>
      </c>
      <c r="J9" s="79">
        <v>803.8</v>
      </c>
      <c r="K9" s="26">
        <v>1136.2</v>
      </c>
      <c r="L9" s="25">
        <f t="shared" si="15"/>
        <v>1.4135357053993531</v>
      </c>
      <c r="M9" s="79">
        <v>300.8</v>
      </c>
      <c r="N9" s="26">
        <v>50.5</v>
      </c>
      <c r="O9" s="25">
        <f t="shared" si="16"/>
        <v>0.16788563829787234</v>
      </c>
      <c r="P9" s="79">
        <v>0.4</v>
      </c>
      <c r="Q9" s="26">
        <v>0.2</v>
      </c>
      <c r="R9" s="25">
        <f t="shared" si="17"/>
        <v>0.5</v>
      </c>
      <c r="S9" s="79">
        <v>87.3</v>
      </c>
      <c r="T9" s="26">
        <v>156.19999999999999</v>
      </c>
      <c r="U9" s="25">
        <f t="shared" si="18"/>
        <v>1.7892325315005726</v>
      </c>
      <c r="V9" s="79">
        <v>5017.8</v>
      </c>
      <c r="W9" s="26">
        <v>3173</v>
      </c>
      <c r="X9" s="25">
        <f t="shared" si="19"/>
        <v>0.63234883813623499</v>
      </c>
      <c r="Y9" s="79">
        <v>4904</v>
      </c>
      <c r="Z9" s="26">
        <v>4114.5</v>
      </c>
      <c r="AA9" s="25">
        <f t="shared" si="20"/>
        <v>0.83900897226753668</v>
      </c>
      <c r="AB9" s="79"/>
      <c r="AC9" s="26">
        <v>369.1</v>
      </c>
      <c r="AD9" s="25" t="str">
        <f t="shared" si="21"/>
        <v xml:space="preserve"> </v>
      </c>
      <c r="AE9" s="79">
        <v>0</v>
      </c>
      <c r="AF9" s="26"/>
      <c r="AG9" s="25" t="str">
        <f t="shared" si="22"/>
        <v xml:space="preserve"> </v>
      </c>
      <c r="AH9" s="79"/>
      <c r="AI9" s="26"/>
      <c r="AJ9" s="25" t="str">
        <f t="shared" si="2"/>
        <v xml:space="preserve"> </v>
      </c>
      <c r="AK9" s="79">
        <v>0</v>
      </c>
      <c r="AL9" s="26"/>
      <c r="AM9" s="25" t="str">
        <f t="shared" si="23"/>
        <v xml:space="preserve"> </v>
      </c>
      <c r="AN9" s="79"/>
      <c r="AO9" s="26"/>
      <c r="AP9" s="25" t="str">
        <f t="shared" si="24"/>
        <v xml:space="preserve"> </v>
      </c>
      <c r="AQ9" s="79"/>
      <c r="AR9" s="26"/>
      <c r="AS9" s="25" t="str">
        <f t="shared" si="25"/>
        <v xml:space="preserve"> </v>
      </c>
      <c r="AT9" s="119">
        <f t="shared" si="27"/>
        <v>0</v>
      </c>
      <c r="AU9" s="119">
        <f t="shared" si="28"/>
        <v>0</v>
      </c>
      <c r="AV9" s="25" t="str">
        <f t="shared" si="26"/>
        <v xml:space="preserve"> </v>
      </c>
    </row>
    <row r="10" spans="1:49" s="14" customFormat="1" ht="15.65" outlineLevel="1" x14ac:dyDescent="0.3">
      <c r="A10" s="35"/>
      <c r="B10" s="35">
        <v>4</v>
      </c>
      <c r="C10" s="36" t="s">
        <v>3</v>
      </c>
      <c r="D10" s="78">
        <f t="shared" si="11"/>
        <v>7654.9</v>
      </c>
      <c r="E10" s="22">
        <f t="shared" si="12"/>
        <v>5389.4000000000005</v>
      </c>
      <c r="F10" s="25">
        <f t="shared" si="13"/>
        <v>0.70404577460188911</v>
      </c>
      <c r="G10" s="79">
        <v>1589</v>
      </c>
      <c r="H10" s="26">
        <v>1979.3</v>
      </c>
      <c r="I10" s="25">
        <f t="shared" si="14"/>
        <v>1.2456261799874135</v>
      </c>
      <c r="J10" s="79">
        <v>152.4</v>
      </c>
      <c r="K10" s="26">
        <v>215.4</v>
      </c>
      <c r="L10" s="25">
        <f t="shared" si="15"/>
        <v>1.4133858267716535</v>
      </c>
      <c r="M10" s="79">
        <v>60.6</v>
      </c>
      <c r="N10" s="26">
        <v>28</v>
      </c>
      <c r="O10" s="25">
        <f t="shared" si="16"/>
        <v>0.46204620462046203</v>
      </c>
      <c r="P10" s="79">
        <v>0</v>
      </c>
      <c r="Q10" s="26"/>
      <c r="R10" s="25" t="str">
        <f t="shared" si="17"/>
        <v xml:space="preserve"> </v>
      </c>
      <c r="S10" s="79">
        <v>170.4</v>
      </c>
      <c r="T10" s="26">
        <v>164.3</v>
      </c>
      <c r="U10" s="25">
        <f t="shared" si="18"/>
        <v>0.96420187793427237</v>
      </c>
      <c r="V10" s="79">
        <v>3991.4</v>
      </c>
      <c r="W10" s="26">
        <v>2040.6</v>
      </c>
      <c r="X10" s="25">
        <f t="shared" si="19"/>
        <v>0.51124918574936107</v>
      </c>
      <c r="Y10" s="79">
        <v>1691.1</v>
      </c>
      <c r="Z10" s="26">
        <v>942.1</v>
      </c>
      <c r="AA10" s="25">
        <f t="shared" si="20"/>
        <v>0.55709301637987119</v>
      </c>
      <c r="AB10" s="79"/>
      <c r="AC10" s="26">
        <v>19.7</v>
      </c>
      <c r="AD10" s="25" t="str">
        <f t="shared" si="21"/>
        <v xml:space="preserve"> </v>
      </c>
      <c r="AE10" s="79">
        <v>0</v>
      </c>
      <c r="AF10" s="26"/>
      <c r="AG10" s="25" t="str">
        <f t="shared" si="22"/>
        <v xml:space="preserve"> </v>
      </c>
      <c r="AH10" s="79"/>
      <c r="AI10" s="26"/>
      <c r="AJ10" s="25" t="str">
        <f t="shared" si="2"/>
        <v xml:space="preserve"> </v>
      </c>
      <c r="AK10" s="79">
        <v>0</v>
      </c>
      <c r="AL10" s="26"/>
      <c r="AM10" s="25" t="str">
        <f t="shared" si="23"/>
        <v xml:space="preserve"> </v>
      </c>
      <c r="AN10" s="79"/>
      <c r="AO10" s="26"/>
      <c r="AP10" s="25" t="str">
        <f t="shared" si="24"/>
        <v xml:space="preserve"> </v>
      </c>
      <c r="AQ10" s="79"/>
      <c r="AR10" s="26"/>
      <c r="AS10" s="25" t="str">
        <f t="shared" si="25"/>
        <v xml:space="preserve"> </v>
      </c>
      <c r="AT10" s="119">
        <f t="shared" si="27"/>
        <v>0</v>
      </c>
      <c r="AU10" s="119">
        <f t="shared" si="28"/>
        <v>0</v>
      </c>
      <c r="AV10" s="25" t="str">
        <f t="shared" si="26"/>
        <v xml:space="preserve"> </v>
      </c>
    </row>
    <row r="11" spans="1:49" s="14" customFormat="1" ht="15.65" outlineLevel="1" x14ac:dyDescent="0.3">
      <c r="A11" s="35"/>
      <c r="B11" s="35">
        <v>5</v>
      </c>
      <c r="C11" s="36" t="s">
        <v>160</v>
      </c>
      <c r="D11" s="78">
        <f t="shared" si="11"/>
        <v>4685.5</v>
      </c>
      <c r="E11" s="22">
        <f t="shared" si="12"/>
        <v>4773.3</v>
      </c>
      <c r="F11" s="25">
        <f t="shared" si="13"/>
        <v>1.018738661829047</v>
      </c>
      <c r="G11" s="79">
        <v>1871.7</v>
      </c>
      <c r="H11" s="26">
        <v>1841.2</v>
      </c>
      <c r="I11" s="25">
        <f t="shared" si="14"/>
        <v>0.98370465352353476</v>
      </c>
      <c r="J11" s="79">
        <v>202.1</v>
      </c>
      <c r="K11" s="26">
        <v>285.7</v>
      </c>
      <c r="L11" s="25">
        <f t="shared" si="15"/>
        <v>1.4136566056407718</v>
      </c>
      <c r="M11" s="79">
        <v>6</v>
      </c>
      <c r="N11" s="26">
        <v>5.9</v>
      </c>
      <c r="O11" s="25">
        <f t="shared" si="16"/>
        <v>0.98333333333333339</v>
      </c>
      <c r="P11" s="79">
        <v>0</v>
      </c>
      <c r="Q11" s="26"/>
      <c r="R11" s="25" t="str">
        <f t="shared" si="17"/>
        <v xml:space="preserve"> </v>
      </c>
      <c r="S11" s="79">
        <v>20.3</v>
      </c>
      <c r="T11" s="26">
        <v>81</v>
      </c>
      <c r="U11" s="25" t="str">
        <f t="shared" si="18"/>
        <v>св.200</v>
      </c>
      <c r="V11" s="79">
        <v>1106.0999999999999</v>
      </c>
      <c r="W11" s="26">
        <v>528.9</v>
      </c>
      <c r="X11" s="25">
        <f t="shared" si="19"/>
        <v>0.47816653105505835</v>
      </c>
      <c r="Y11" s="79">
        <v>1479.3</v>
      </c>
      <c r="Z11" s="26">
        <v>1722.1</v>
      </c>
      <c r="AA11" s="25">
        <f t="shared" si="20"/>
        <v>1.1641316839045495</v>
      </c>
      <c r="AB11" s="79"/>
      <c r="AC11" s="26">
        <v>308.5</v>
      </c>
      <c r="AD11" s="25" t="str">
        <f t="shared" si="21"/>
        <v xml:space="preserve"> </v>
      </c>
      <c r="AE11" s="79">
        <v>0</v>
      </c>
      <c r="AF11" s="26"/>
      <c r="AG11" s="25" t="str">
        <f t="shared" si="22"/>
        <v xml:space="preserve"> </v>
      </c>
      <c r="AH11" s="79"/>
      <c r="AI11" s="26"/>
      <c r="AJ11" s="25" t="str">
        <f t="shared" si="2"/>
        <v xml:space="preserve"> </v>
      </c>
      <c r="AK11" s="79">
        <v>0</v>
      </c>
      <c r="AL11" s="26"/>
      <c r="AM11" s="25" t="str">
        <f t="shared" si="23"/>
        <v xml:space="preserve"> </v>
      </c>
      <c r="AN11" s="79"/>
      <c r="AO11" s="26"/>
      <c r="AP11" s="25" t="str">
        <f t="shared" si="24"/>
        <v xml:space="preserve"> </v>
      </c>
      <c r="AQ11" s="79"/>
      <c r="AR11" s="26"/>
      <c r="AS11" s="25" t="str">
        <f t="shared" si="25"/>
        <v xml:space="preserve"> </v>
      </c>
      <c r="AT11" s="119">
        <f t="shared" si="27"/>
        <v>0</v>
      </c>
      <c r="AU11" s="119">
        <f t="shared" si="28"/>
        <v>0</v>
      </c>
      <c r="AV11" s="25" t="str">
        <f t="shared" si="26"/>
        <v xml:space="preserve"> </v>
      </c>
    </row>
    <row r="12" spans="1:49" s="14" customFormat="1" ht="15.65" outlineLevel="1" x14ac:dyDescent="0.3">
      <c r="A12" s="35"/>
      <c r="B12" s="35">
        <v>6</v>
      </c>
      <c r="C12" s="36" t="s">
        <v>175</v>
      </c>
      <c r="D12" s="78">
        <f t="shared" si="11"/>
        <v>13700.300000000001</v>
      </c>
      <c r="E12" s="22">
        <f t="shared" si="12"/>
        <v>9649.9</v>
      </c>
      <c r="F12" s="25">
        <f t="shared" si="13"/>
        <v>0.70435683890133782</v>
      </c>
      <c r="G12" s="79">
        <v>1796.5</v>
      </c>
      <c r="H12" s="26">
        <v>1520.2</v>
      </c>
      <c r="I12" s="25">
        <f t="shared" si="14"/>
        <v>0.84620094628444198</v>
      </c>
      <c r="J12" s="79">
        <v>559.29999999999995</v>
      </c>
      <c r="K12" s="26">
        <v>790.6</v>
      </c>
      <c r="L12" s="25">
        <f t="shared" si="15"/>
        <v>1.4135526551045952</v>
      </c>
      <c r="M12" s="79">
        <v>116.1</v>
      </c>
      <c r="N12" s="26">
        <v>98.5</v>
      </c>
      <c r="O12" s="25">
        <f t="shared" si="16"/>
        <v>0.84840654608096477</v>
      </c>
      <c r="P12" s="79">
        <v>0</v>
      </c>
      <c r="Q12" s="26"/>
      <c r="R12" s="25" t="str">
        <f t="shared" si="17"/>
        <v xml:space="preserve"> </v>
      </c>
      <c r="S12" s="79">
        <v>100.9</v>
      </c>
      <c r="T12" s="26">
        <v>88.7</v>
      </c>
      <c r="U12" s="25">
        <f t="shared" si="18"/>
        <v>0.87908820614469774</v>
      </c>
      <c r="V12" s="79">
        <v>5712.2</v>
      </c>
      <c r="W12" s="26">
        <v>3424.3</v>
      </c>
      <c r="X12" s="25">
        <f t="shared" si="19"/>
        <v>0.59947130702706497</v>
      </c>
      <c r="Y12" s="79">
        <v>5415.2</v>
      </c>
      <c r="Z12" s="26">
        <v>3574.2</v>
      </c>
      <c r="AA12" s="25">
        <f t="shared" si="20"/>
        <v>0.66003102378490175</v>
      </c>
      <c r="AB12" s="80"/>
      <c r="AC12" s="74">
        <v>153.30000000000001</v>
      </c>
      <c r="AD12" s="25" t="str">
        <f t="shared" si="21"/>
        <v xml:space="preserve"> </v>
      </c>
      <c r="AE12" s="79">
        <v>0.1</v>
      </c>
      <c r="AF12" s="26">
        <v>0.1</v>
      </c>
      <c r="AG12" s="25">
        <f t="shared" si="22"/>
        <v>1</v>
      </c>
      <c r="AH12" s="79"/>
      <c r="AI12" s="26"/>
      <c r="AJ12" s="25" t="str">
        <f t="shared" si="2"/>
        <v xml:space="preserve"> </v>
      </c>
      <c r="AK12" s="79">
        <v>0</v>
      </c>
      <c r="AL12" s="26"/>
      <c r="AM12" s="25" t="str">
        <f t="shared" si="23"/>
        <v xml:space="preserve"> </v>
      </c>
      <c r="AN12" s="79"/>
      <c r="AO12" s="26"/>
      <c r="AP12" s="25" t="str">
        <f t="shared" si="24"/>
        <v xml:space="preserve"> </v>
      </c>
      <c r="AQ12" s="79">
        <v>0.1</v>
      </c>
      <c r="AR12" s="26">
        <v>0.1</v>
      </c>
      <c r="AS12" s="25">
        <f t="shared" si="25"/>
        <v>1</v>
      </c>
      <c r="AT12" s="119">
        <f t="shared" si="27"/>
        <v>0</v>
      </c>
      <c r="AU12" s="119">
        <f t="shared" si="28"/>
        <v>0</v>
      </c>
      <c r="AV12" s="25" t="str">
        <f t="shared" si="26"/>
        <v xml:space="preserve"> </v>
      </c>
    </row>
    <row r="13" spans="1:49" s="48" customFormat="1" ht="31.3" x14ac:dyDescent="0.3">
      <c r="A13" s="47">
        <v>2</v>
      </c>
      <c r="B13" s="47"/>
      <c r="C13" s="91" t="s">
        <v>4</v>
      </c>
      <c r="D13" s="95">
        <f>SUM(D14:D34)</f>
        <v>47077.400000000009</v>
      </c>
      <c r="E13" s="95">
        <f>SUM(E14:E34)</f>
        <v>42580.22</v>
      </c>
      <c r="F13" s="94">
        <f t="shared" si="13"/>
        <v>0.90447263442755954</v>
      </c>
      <c r="G13" s="96">
        <f>G14+G15+G16+G17+G18+G19+G20+G21+G22+G23+G24+G25+G26+G27+G28+G29+G30+G31+G32+G33+G34</f>
        <v>39791.099999999991</v>
      </c>
      <c r="H13" s="96">
        <f>H14+H15+H16+H17+H18+H19+H20+H21+H22+H23+H24+H25+H26+H27+H28+H29+H30+H31+H32+H33+H34</f>
        <v>35385.919999999991</v>
      </c>
      <c r="I13" s="94">
        <f t="shared" si="14"/>
        <v>0.88929232918919054</v>
      </c>
      <c r="J13" s="96">
        <f>J14+J15+J16+J17+J18+J19+J20+J21+J22+J23+J24+J25+J26+J27+J28+J29+J30+J31+J32+J33+J34</f>
        <v>1925.0000000000002</v>
      </c>
      <c r="K13" s="96">
        <f>K14+K15+K16+K17+K18+K19+K20+K21+K22+K23+K24+K25+K26+K27+K28+K29+K30+K31+K32+K33+K34</f>
        <v>2720.6000000000004</v>
      </c>
      <c r="L13" s="94">
        <f t="shared" ref="L13:L35" si="29">IF(J13=0," ",IF(K13/J13*100&gt;200,"св.200",K13/J13))</f>
        <v>1.4132987012987013</v>
      </c>
      <c r="M13" s="96">
        <f>M14+M15+M16+M17+M18+M19+M20+M21+M22+M23+M24+M25+M26+M27+M28+M29+M30+M31+M32+M33+M34</f>
        <v>382.09999999999997</v>
      </c>
      <c r="N13" s="96">
        <f>N14+N15+N16+N17+N18+N19+N20+N21+N22+N23+N24+N25+N26+N27+N28+N29+N30+N31+N32+N33+N34</f>
        <v>293.09999999999997</v>
      </c>
      <c r="O13" s="94">
        <f t="shared" ref="O13:O35" si="30">IF(M13=0," ",IF(N13/M13*100&gt;200,"св.200",N13/M13))</f>
        <v>0.76707668149699026</v>
      </c>
      <c r="P13" s="96">
        <f>P14+P15+P16+P17+P18+P19+P20+P21+P22+P23+P24+P25+P26+P27+P28+P29+P30+P31+P32+P33+P34</f>
        <v>2218.4</v>
      </c>
      <c r="Q13" s="96">
        <f>Q14+Q15+Q16+Q17+Q18+Q19+Q20+Q21+Q22+Q23+Q24+Q25+Q26+Q27+Q28+Q29+Q30+Q31+Q32+Q33+Q34</f>
        <v>732.8</v>
      </c>
      <c r="R13" s="94">
        <f t="shared" ref="R13:R35" si="31">IF(P13=0," ",IF(Q13/P13*100&gt;200,"св.200",Q13/P13))</f>
        <v>0.33032816444284163</v>
      </c>
      <c r="S13" s="96">
        <f>S14+S15+S16+S17+S18+S19+S20+S21+S22+S23+S24+S25+S26+S27+S28+S29+S30+S31+S32+S33+S34</f>
        <v>918.8</v>
      </c>
      <c r="T13" s="96">
        <f>T14+T15+T16+T17+T18+T19+T20+T21+T22+T23+T24+T25+T26+T27+T28+T29+T30+T31+T32+T33+T34</f>
        <v>1222.8000000000002</v>
      </c>
      <c r="U13" s="94">
        <f t="shared" ref="U13:U35" si="32">IF(S13=0," ",IF(T13/S13*100&gt;200,"св.200",T13/S13))</f>
        <v>1.3308663474096651</v>
      </c>
      <c r="V13" s="96">
        <v>0</v>
      </c>
      <c r="W13" s="96">
        <f>W14+W15+W16+W17+W18+W19+W20+W21+W22+W23+W24+W25+W26+W27+W28+W29+W30+W31+W32+W33+W34</f>
        <v>0</v>
      </c>
      <c r="X13" s="94" t="str">
        <f t="shared" ref="X13:X35" si="33">IF(V13=0," ",IF(W13/V13*100&gt;200,"св.200",W13/V13))</f>
        <v xml:space="preserve"> </v>
      </c>
      <c r="Y13" s="96">
        <v>0</v>
      </c>
      <c r="Z13" s="96">
        <f>Z14+Z15+Z16+Z17+Z18+Z19+Z20+Z21+Z22+Z23+Z24+Z25+Z26+Z27+Z28+Z29+Z30+Z31+Z32+Z33+Z34</f>
        <v>0</v>
      </c>
      <c r="AA13" s="94" t="str">
        <f t="shared" ref="AA13:AA35" si="34">IF(Y13=0," ",IF(Z13/Y13*100&gt;200,"св.200",Z13/Y13))</f>
        <v xml:space="preserve"> </v>
      </c>
      <c r="AB13" s="96">
        <f>AB14+AB15+AB16+AB17+AB18+AB19+AB20+AB21+AB22+AB23+AB24+AB25+AB26+AB27+AB28+AB29+AB30+AB31+AB32+AB33+AB34</f>
        <v>1841.5</v>
      </c>
      <c r="AC13" s="96">
        <f>AC14+AC15+AC16+AC17+AC18+AC19+AC20+AC21+AC22+AC23+AC24+AC25+AC26+AC27+AC28+AC29+AC30+AC31+AC32+AC33+AC34</f>
        <v>2224.6</v>
      </c>
      <c r="AD13" s="94">
        <f t="shared" ref="AD13:AD35" si="35">IF(AB13=0," ",IF(AC13/AB13*100&gt;200,"св.200",AC13/AB13))</f>
        <v>1.2080369264186803</v>
      </c>
      <c r="AE13" s="96">
        <f t="shared" ref="AE13:AF13" si="36">AE14+AE15+AE16+AE17+AE18+AE19+AE20+AE21+AE22+AE23+AE24+AE25+AE26+AE27+AE28+AE29+AE30+AE31+AE32+AE33+AE34</f>
        <v>0.5</v>
      </c>
      <c r="AF13" s="96">
        <f t="shared" si="36"/>
        <v>0.4</v>
      </c>
      <c r="AG13" s="94">
        <f t="shared" ref="AG13:AG35" si="37">IF(AE13=0," ",IF(AF13/AE13*100&gt;200,"св.200",AF13/AE13))</f>
        <v>0.8</v>
      </c>
      <c r="AH13" s="96">
        <f t="shared" ref="AH13" si="38">AH14+AH15+AH16+AH17+AH18+AH19+AH20+AH21+AH22+AH23+AH24+AH25+AH26+AH27+AH28+AH29+AH30+AH31+AH32+AH33+AH34</f>
        <v>0</v>
      </c>
      <c r="AI13" s="96">
        <f t="shared" ref="AI13" si="39">AI14+AI15+AI16+AI17+AI18+AI19+AI20+AI21+AI22+AI23+AI24+AI25+AI26+AI27+AI28+AI29+AI30+AI31+AI32+AI33+AI34</f>
        <v>0</v>
      </c>
      <c r="AJ13" s="94" t="str">
        <f t="shared" ref="AJ13:AJ35" si="40">IF(AH13=0," ",IF(AI13/AH13*100&gt;200,"св.200",AI13/AH13))</f>
        <v xml:space="preserve"> </v>
      </c>
      <c r="AK13" s="96">
        <f t="shared" ref="AK13" si="41">AK14+AK15+AK16+AK17+AK18+AK19+AK20+AK21+AK22+AK23+AK24+AK25+AK26+AK27+AK28+AK29+AK30+AK31+AK32+AK33+AK34</f>
        <v>0.5</v>
      </c>
      <c r="AL13" s="96">
        <f t="shared" ref="AL13" si="42">AL14+AL15+AL16+AL17+AL18+AL19+AL20+AL21+AL22+AL23+AL24+AL25+AL26+AL27+AL28+AL29+AL30+AL31+AL32+AL33+AL34</f>
        <v>0.4</v>
      </c>
      <c r="AM13" s="94">
        <f t="shared" ref="AM13:AM35" si="43">IF(AK13=0," ",IF(AL13/AK13*100&gt;200,"св.200",AL13/AK13))</f>
        <v>0.8</v>
      </c>
      <c r="AN13" s="96">
        <f t="shared" ref="AN13" si="44">AN14+AN15+AN16+AN17+AN18+AN19+AN20+AN21+AN22+AN23+AN24+AN25+AN26+AN27+AN28+AN29+AN30+AN31+AN32+AN33+AN34</f>
        <v>0</v>
      </c>
      <c r="AO13" s="96">
        <f t="shared" ref="AO13" si="45">AO14+AO15+AO16+AO17+AO18+AO19+AO20+AO21+AO22+AO23+AO24+AO25+AO26+AO27+AO28+AO29+AO30+AO31+AO32+AO33+AO34</f>
        <v>0</v>
      </c>
      <c r="AP13" s="94" t="str">
        <f t="shared" ref="AP13:AP35" si="46">IF(AN13=0," ",IF(AO13/AN13*100&gt;200,"св.200",AO13/AN13))</f>
        <v xml:space="preserve"> </v>
      </c>
      <c r="AQ13" s="96">
        <f t="shared" ref="AQ13" si="47">AQ14+AQ15+AQ16+AQ17+AQ18+AQ19+AQ20+AQ21+AQ22+AQ23+AQ24+AQ25+AQ26+AQ27+AQ28+AQ29+AQ30+AQ31+AQ32+AQ33+AQ34</f>
        <v>0</v>
      </c>
      <c r="AR13" s="96">
        <f t="shared" ref="AR13" si="48">AR14+AR15+AR16+AR17+AR18+AR19+AR20+AR21+AR22+AR23+AR24+AR25+AR26+AR27+AR28+AR29+AR30+AR31+AR32+AR33+AR34</f>
        <v>0</v>
      </c>
      <c r="AS13" s="94" t="str">
        <f t="shared" ref="AS13:AS35" si="49">IF(AQ13=0," ",IF(AR13/AQ13*100&gt;200,"св.200",AR13/AQ13))</f>
        <v xml:space="preserve"> </v>
      </c>
      <c r="AT13" s="96">
        <f t="shared" ref="AT13" si="50">AT14+AT15+AT16+AT17+AT18+AT19+AT20+AT21+AT22+AT23+AT24+AT25+AT26+AT27+AT28+AT29+AT30+AT31+AT32+AT33+AT34</f>
        <v>0</v>
      </c>
      <c r="AU13" s="96">
        <f t="shared" ref="AU13" si="51">AU14+AU15+AU16+AU17+AU18+AU19+AU20+AU21+AU22+AU23+AU24+AU25+AU26+AU27+AU28+AU29+AU30+AU31+AU32+AU33+AU34</f>
        <v>0</v>
      </c>
      <c r="AV13" s="94" t="str">
        <f>IF(AT13=0," ",IF(AU13/AT13*100&gt;200,"св.200",AU13/AT13))</f>
        <v xml:space="preserve"> </v>
      </c>
    </row>
    <row r="14" spans="1:49" s="14" customFormat="1" ht="15.65" outlineLevel="1" x14ac:dyDescent="0.3">
      <c r="A14" s="35"/>
      <c r="B14" s="35">
        <v>1</v>
      </c>
      <c r="C14" s="36" t="s">
        <v>5</v>
      </c>
      <c r="D14" s="78">
        <v>288.7</v>
      </c>
      <c r="E14" s="22">
        <f>H14+K14+N14+Q14+T14+W14+Z14+AC14+AF14</f>
        <v>345.09999999999997</v>
      </c>
      <c r="F14" s="25">
        <f t="shared" si="13"/>
        <v>1.1953585036369934</v>
      </c>
      <c r="G14" s="78">
        <v>269.89999999999998</v>
      </c>
      <c r="H14" s="22">
        <v>268.39999999999998</v>
      </c>
      <c r="I14" s="25">
        <f t="shared" si="14"/>
        <v>0.99444238606891444</v>
      </c>
      <c r="J14" s="78">
        <v>18</v>
      </c>
      <c r="K14" s="22">
        <v>25.4</v>
      </c>
      <c r="L14" s="25">
        <f t="shared" si="29"/>
        <v>1.411111111111111</v>
      </c>
      <c r="M14" s="78">
        <v>0.8</v>
      </c>
      <c r="N14" s="22">
        <v>0.7</v>
      </c>
      <c r="O14" s="25">
        <f t="shared" si="30"/>
        <v>0.87499999999999989</v>
      </c>
      <c r="P14" s="78"/>
      <c r="Q14" s="22">
        <v>7.1</v>
      </c>
      <c r="R14" s="25" t="str">
        <f t="shared" si="31"/>
        <v xml:space="preserve"> </v>
      </c>
      <c r="S14" s="78"/>
      <c r="T14" s="22">
        <v>0.7</v>
      </c>
      <c r="U14" s="25" t="str">
        <f t="shared" si="32"/>
        <v xml:space="preserve"> </v>
      </c>
      <c r="V14" s="78"/>
      <c r="W14" s="22"/>
      <c r="X14" s="25" t="str">
        <f t="shared" si="33"/>
        <v xml:space="preserve"> </v>
      </c>
      <c r="Y14" s="78"/>
      <c r="Z14" s="22"/>
      <c r="AA14" s="25" t="str">
        <f t="shared" si="34"/>
        <v xml:space="preserve"> </v>
      </c>
      <c r="AB14" s="78"/>
      <c r="AC14" s="22">
        <v>42.8</v>
      </c>
      <c r="AD14" s="25" t="str">
        <f t="shared" si="35"/>
        <v xml:space="preserve"> </v>
      </c>
      <c r="AE14" s="78">
        <v>0</v>
      </c>
      <c r="AF14" s="22"/>
      <c r="AG14" s="27" t="str">
        <f t="shared" si="37"/>
        <v xml:space="preserve"> </v>
      </c>
      <c r="AH14" s="78"/>
      <c r="AI14" s="22"/>
      <c r="AJ14" s="27" t="str">
        <f t="shared" si="40"/>
        <v xml:space="preserve"> </v>
      </c>
      <c r="AK14" s="78">
        <v>0</v>
      </c>
      <c r="AL14" s="22"/>
      <c r="AM14" s="27" t="str">
        <f t="shared" si="43"/>
        <v xml:space="preserve"> </v>
      </c>
      <c r="AN14" s="78">
        <v>0</v>
      </c>
      <c r="AO14" s="22"/>
      <c r="AP14" s="27" t="str">
        <f t="shared" si="46"/>
        <v xml:space="preserve"> </v>
      </c>
      <c r="AQ14" s="78"/>
      <c r="AR14" s="22"/>
      <c r="AS14" s="27" t="str">
        <f t="shared" si="49"/>
        <v xml:space="preserve"> </v>
      </c>
      <c r="AT14" s="119">
        <f>AE14-AH14-AK14-AN14-AQ14</f>
        <v>0</v>
      </c>
      <c r="AU14" s="119">
        <f>AF14-AI14-AL14-AO14-AR14</f>
        <v>0</v>
      </c>
      <c r="AV14" s="27" t="str">
        <f t="shared" ref="AV14:AV34" si="52">IF(AT14=0," ",IF(AU14/AT14*100&gt;200,"св.200",AU14/AT14))</f>
        <v xml:space="preserve"> </v>
      </c>
    </row>
    <row r="15" spans="1:49" s="14" customFormat="1" ht="15.65" outlineLevel="1" x14ac:dyDescent="0.3">
      <c r="A15" s="35"/>
      <c r="B15" s="35">
        <v>2</v>
      </c>
      <c r="C15" s="36" t="s">
        <v>6</v>
      </c>
      <c r="D15" s="78">
        <v>940.5</v>
      </c>
      <c r="E15" s="22">
        <f>H15+K15+N15+Q15+T15+W15+Z15+AC15+AF15</f>
        <v>1550</v>
      </c>
      <c r="F15" s="25">
        <f t="shared" si="13"/>
        <v>1.6480595427963849</v>
      </c>
      <c r="G15" s="78">
        <v>860.7</v>
      </c>
      <c r="H15" s="22">
        <v>1458.2</v>
      </c>
      <c r="I15" s="25">
        <f t="shared" si="14"/>
        <v>1.6942023934007202</v>
      </c>
      <c r="J15" s="78">
        <v>50.6</v>
      </c>
      <c r="K15" s="22">
        <v>71.599999999999994</v>
      </c>
      <c r="L15" s="25">
        <f t="shared" si="29"/>
        <v>1.4150197628458496</v>
      </c>
      <c r="M15" s="78">
        <v>3.9</v>
      </c>
      <c r="N15" s="22">
        <v>3.9</v>
      </c>
      <c r="O15" s="25">
        <f t="shared" si="30"/>
        <v>1</v>
      </c>
      <c r="P15" s="78">
        <v>13</v>
      </c>
      <c r="Q15" s="22">
        <v>0.3</v>
      </c>
      <c r="R15" s="25">
        <f t="shared" si="31"/>
        <v>2.3076923076923075E-2</v>
      </c>
      <c r="S15" s="78">
        <v>12.3</v>
      </c>
      <c r="T15" s="22">
        <v>8.9</v>
      </c>
      <c r="U15" s="25">
        <f t="shared" si="32"/>
        <v>0.72357723577235766</v>
      </c>
      <c r="V15" s="78"/>
      <c r="W15" s="22"/>
      <c r="X15" s="25" t="str">
        <f t="shared" si="33"/>
        <v xml:space="preserve"> </v>
      </c>
      <c r="Y15" s="78"/>
      <c r="Z15" s="22"/>
      <c r="AA15" s="25" t="str">
        <f t="shared" si="34"/>
        <v xml:space="preserve"> </v>
      </c>
      <c r="AB15" s="78"/>
      <c r="AC15" s="22">
        <v>7.1</v>
      </c>
      <c r="AD15" s="25" t="str">
        <f t="shared" si="35"/>
        <v xml:space="preserve"> </v>
      </c>
      <c r="AE15" s="78">
        <v>0</v>
      </c>
      <c r="AF15" s="22"/>
      <c r="AG15" s="27" t="str">
        <f t="shared" si="37"/>
        <v xml:space="preserve"> </v>
      </c>
      <c r="AH15" s="78"/>
      <c r="AI15" s="22"/>
      <c r="AJ15" s="27" t="str">
        <f t="shared" si="40"/>
        <v xml:space="preserve"> </v>
      </c>
      <c r="AK15" s="78">
        <v>0</v>
      </c>
      <c r="AL15" s="22"/>
      <c r="AM15" s="27" t="str">
        <f t="shared" si="43"/>
        <v xml:space="preserve"> </v>
      </c>
      <c r="AN15" s="78">
        <v>0</v>
      </c>
      <c r="AO15" s="22"/>
      <c r="AP15" s="27" t="str">
        <f t="shared" si="46"/>
        <v xml:space="preserve"> </v>
      </c>
      <c r="AQ15" s="78"/>
      <c r="AR15" s="22"/>
      <c r="AS15" s="27" t="str">
        <f t="shared" si="49"/>
        <v xml:space="preserve"> </v>
      </c>
      <c r="AT15" s="119">
        <f t="shared" ref="AT15:AT34" si="53">AE15-AH15-AK15-AN15-AQ15</f>
        <v>0</v>
      </c>
      <c r="AU15" s="119">
        <f t="shared" ref="AU15:AU34" si="54">AF15-AI15-AL15-AO15-AR15</f>
        <v>0</v>
      </c>
      <c r="AV15" s="27" t="str">
        <f t="shared" si="52"/>
        <v xml:space="preserve"> </v>
      </c>
    </row>
    <row r="16" spans="1:49" s="14" customFormat="1" ht="15.65" outlineLevel="1" x14ac:dyDescent="0.3">
      <c r="A16" s="35"/>
      <c r="B16" s="35">
        <v>3</v>
      </c>
      <c r="C16" s="36" t="s">
        <v>162</v>
      </c>
      <c r="D16" s="78">
        <v>560</v>
      </c>
      <c r="E16" s="22">
        <f t="shared" ref="E16:E34" si="55">H16+K16+N16+Q16+T16+W16+Z16+AC16+AF16</f>
        <v>606.20000000000005</v>
      </c>
      <c r="F16" s="25">
        <f t="shared" si="13"/>
        <v>1.0825</v>
      </c>
      <c r="G16" s="78">
        <v>489.7</v>
      </c>
      <c r="H16" s="22">
        <v>467.4</v>
      </c>
      <c r="I16" s="25">
        <f t="shared" si="14"/>
        <v>0.95446191545844394</v>
      </c>
      <c r="J16" s="78">
        <v>57.5</v>
      </c>
      <c r="K16" s="22">
        <v>81.3</v>
      </c>
      <c r="L16" s="25">
        <f t="shared" si="29"/>
        <v>1.4139130434782607</v>
      </c>
      <c r="M16" s="78"/>
      <c r="N16" s="22"/>
      <c r="O16" s="25" t="str">
        <f t="shared" si="30"/>
        <v xml:space="preserve"> </v>
      </c>
      <c r="P16" s="78">
        <v>0.5</v>
      </c>
      <c r="Q16" s="22">
        <v>3.6</v>
      </c>
      <c r="R16" s="25" t="str">
        <f t="shared" si="31"/>
        <v>св.200</v>
      </c>
      <c r="S16" s="78">
        <v>12.3</v>
      </c>
      <c r="T16" s="22">
        <v>28.7</v>
      </c>
      <c r="U16" s="25" t="str">
        <f t="shared" si="32"/>
        <v>св.200</v>
      </c>
      <c r="V16" s="78"/>
      <c r="W16" s="22"/>
      <c r="X16" s="25" t="str">
        <f t="shared" si="33"/>
        <v xml:space="preserve"> </v>
      </c>
      <c r="Y16" s="78"/>
      <c r="Z16" s="22"/>
      <c r="AA16" s="25" t="str">
        <f t="shared" si="34"/>
        <v xml:space="preserve"> </v>
      </c>
      <c r="AB16" s="78"/>
      <c r="AC16" s="22">
        <v>25.2</v>
      </c>
      <c r="AD16" s="25" t="str">
        <f t="shared" si="35"/>
        <v xml:space="preserve"> </v>
      </c>
      <c r="AE16" s="78">
        <v>0</v>
      </c>
      <c r="AF16" s="22"/>
      <c r="AG16" s="27" t="str">
        <f t="shared" si="37"/>
        <v xml:space="preserve"> </v>
      </c>
      <c r="AH16" s="78"/>
      <c r="AI16" s="22"/>
      <c r="AJ16" s="27" t="str">
        <f t="shared" si="40"/>
        <v xml:space="preserve"> </v>
      </c>
      <c r="AK16" s="78">
        <v>0</v>
      </c>
      <c r="AL16" s="22"/>
      <c r="AM16" s="27" t="str">
        <f t="shared" si="43"/>
        <v xml:space="preserve"> </v>
      </c>
      <c r="AN16" s="78">
        <v>0</v>
      </c>
      <c r="AO16" s="22"/>
      <c r="AP16" s="27" t="str">
        <f>IF(AO16=0," ",IF(AO16/AN16*100&gt;200,"св.200",AO16/AN16))</f>
        <v xml:space="preserve"> </v>
      </c>
      <c r="AQ16" s="78"/>
      <c r="AR16" s="22"/>
      <c r="AS16" s="27" t="str">
        <f t="shared" si="49"/>
        <v xml:space="preserve"> </v>
      </c>
      <c r="AT16" s="119">
        <f t="shared" si="53"/>
        <v>0</v>
      </c>
      <c r="AU16" s="119">
        <f t="shared" si="54"/>
        <v>0</v>
      </c>
      <c r="AV16" s="27" t="str">
        <f t="shared" si="52"/>
        <v xml:space="preserve"> </v>
      </c>
    </row>
    <row r="17" spans="1:49" s="14" customFormat="1" ht="15.65" outlineLevel="1" x14ac:dyDescent="0.3">
      <c r="A17" s="35"/>
      <c r="B17" s="35">
        <v>4</v>
      </c>
      <c r="C17" s="36" t="s">
        <v>7</v>
      </c>
      <c r="D17" s="78">
        <v>2040.8999999999999</v>
      </c>
      <c r="E17" s="22">
        <f t="shared" si="55"/>
        <v>1498.8</v>
      </c>
      <c r="F17" s="25">
        <f t="shared" si="13"/>
        <v>0.73438189034249601</v>
      </c>
      <c r="G17" s="78">
        <v>1374.8</v>
      </c>
      <c r="H17" s="22">
        <v>1169.3</v>
      </c>
      <c r="I17" s="25">
        <f t="shared" si="14"/>
        <v>0.85052371254000581</v>
      </c>
      <c r="J17" s="78">
        <v>83.5</v>
      </c>
      <c r="K17" s="22">
        <v>118</v>
      </c>
      <c r="L17" s="25">
        <f t="shared" si="29"/>
        <v>1.4131736526946108</v>
      </c>
      <c r="M17" s="78">
        <v>4.2</v>
      </c>
      <c r="N17" s="22">
        <v>2.5</v>
      </c>
      <c r="O17" s="25">
        <f t="shared" si="30"/>
        <v>0.59523809523809523</v>
      </c>
      <c r="P17" s="78"/>
      <c r="Q17" s="22"/>
      <c r="R17" s="25" t="str">
        <f t="shared" si="31"/>
        <v xml:space="preserve"> </v>
      </c>
      <c r="S17" s="78">
        <v>0.1</v>
      </c>
      <c r="T17" s="22">
        <v>12</v>
      </c>
      <c r="U17" s="25" t="str">
        <f t="shared" si="32"/>
        <v>св.200</v>
      </c>
      <c r="V17" s="78"/>
      <c r="W17" s="22"/>
      <c r="X17" s="25" t="str">
        <f t="shared" si="33"/>
        <v xml:space="preserve"> </v>
      </c>
      <c r="Y17" s="78"/>
      <c r="Z17" s="22"/>
      <c r="AA17" s="25" t="str">
        <f t="shared" si="34"/>
        <v xml:space="preserve"> </v>
      </c>
      <c r="AB17" s="78">
        <v>578.29999999999995</v>
      </c>
      <c r="AC17" s="22">
        <v>197</v>
      </c>
      <c r="AD17" s="25">
        <f t="shared" si="35"/>
        <v>0.34065363997924958</v>
      </c>
      <c r="AE17" s="78">
        <v>0</v>
      </c>
      <c r="AF17" s="22"/>
      <c r="AG17" s="27" t="str">
        <f t="shared" si="37"/>
        <v xml:space="preserve"> </v>
      </c>
      <c r="AH17" s="78"/>
      <c r="AI17" s="22"/>
      <c r="AJ17" s="27" t="str">
        <f t="shared" si="40"/>
        <v xml:space="preserve"> </v>
      </c>
      <c r="AK17" s="78">
        <v>0</v>
      </c>
      <c r="AL17" s="22"/>
      <c r="AM17" s="27" t="str">
        <f t="shared" si="43"/>
        <v xml:space="preserve"> </v>
      </c>
      <c r="AN17" s="78">
        <v>0</v>
      </c>
      <c r="AO17" s="22"/>
      <c r="AP17" s="27" t="str">
        <f t="shared" si="46"/>
        <v xml:space="preserve"> </v>
      </c>
      <c r="AQ17" s="78"/>
      <c r="AR17" s="22"/>
      <c r="AS17" s="27" t="str">
        <f t="shared" si="49"/>
        <v xml:space="preserve"> </v>
      </c>
      <c r="AT17" s="119">
        <f t="shared" si="53"/>
        <v>0</v>
      </c>
      <c r="AU17" s="119">
        <f t="shared" si="54"/>
        <v>0</v>
      </c>
      <c r="AV17" s="27" t="str">
        <f t="shared" si="52"/>
        <v xml:space="preserve"> </v>
      </c>
    </row>
    <row r="18" spans="1:49" s="14" customFormat="1" ht="15.65" outlineLevel="1" x14ac:dyDescent="0.3">
      <c r="A18" s="35"/>
      <c r="B18" s="35">
        <v>5</v>
      </c>
      <c r="C18" s="36" t="s">
        <v>174</v>
      </c>
      <c r="D18" s="78">
        <v>7488.9</v>
      </c>
      <c r="E18" s="22">
        <f t="shared" si="55"/>
        <v>5677.6999999999989</v>
      </c>
      <c r="F18" s="25">
        <f t="shared" si="13"/>
        <v>0.75814872678230438</v>
      </c>
      <c r="G18" s="78">
        <v>6870.7</v>
      </c>
      <c r="H18" s="22">
        <v>4635.7</v>
      </c>
      <c r="I18" s="25">
        <f t="shared" si="14"/>
        <v>0.67470563406930883</v>
      </c>
      <c r="J18" s="78">
        <v>278.10000000000002</v>
      </c>
      <c r="K18" s="22">
        <v>393.1</v>
      </c>
      <c r="L18" s="25">
        <f t="shared" si="29"/>
        <v>1.4135203164329377</v>
      </c>
      <c r="M18" s="78">
        <v>105.7</v>
      </c>
      <c r="N18" s="22">
        <v>58.9</v>
      </c>
      <c r="O18" s="25">
        <f t="shared" si="30"/>
        <v>0.55723746452223266</v>
      </c>
      <c r="P18" s="78">
        <v>11.5</v>
      </c>
      <c r="Q18" s="22">
        <v>3.2</v>
      </c>
      <c r="R18" s="25">
        <f t="shared" si="31"/>
        <v>0.27826086956521739</v>
      </c>
      <c r="S18" s="78">
        <v>222.4</v>
      </c>
      <c r="T18" s="22">
        <v>300.2</v>
      </c>
      <c r="U18" s="25">
        <f t="shared" si="32"/>
        <v>1.349820143884892</v>
      </c>
      <c r="V18" s="78"/>
      <c r="W18" s="22"/>
      <c r="X18" s="25" t="str">
        <f t="shared" si="33"/>
        <v xml:space="preserve"> </v>
      </c>
      <c r="Y18" s="78"/>
      <c r="Z18" s="22"/>
      <c r="AA18" s="25" t="str">
        <f t="shared" si="34"/>
        <v xml:space="preserve"> </v>
      </c>
      <c r="AB18" s="78"/>
      <c r="AC18" s="22">
        <v>286.2</v>
      </c>
      <c r="AD18" s="25" t="str">
        <f t="shared" si="35"/>
        <v xml:space="preserve"> </v>
      </c>
      <c r="AE18" s="78">
        <v>0.5</v>
      </c>
      <c r="AF18" s="22">
        <v>0.4</v>
      </c>
      <c r="AG18" s="27">
        <f t="shared" si="37"/>
        <v>0.8</v>
      </c>
      <c r="AH18" s="78"/>
      <c r="AI18" s="22"/>
      <c r="AJ18" s="27" t="str">
        <f t="shared" si="40"/>
        <v xml:space="preserve"> </v>
      </c>
      <c r="AK18" s="78">
        <v>0.5</v>
      </c>
      <c r="AL18" s="22">
        <v>0.4</v>
      </c>
      <c r="AM18" s="27">
        <f t="shared" si="43"/>
        <v>0.8</v>
      </c>
      <c r="AN18" s="78">
        <v>0</v>
      </c>
      <c r="AO18" s="22"/>
      <c r="AP18" s="27" t="str">
        <f t="shared" si="46"/>
        <v xml:space="preserve"> </v>
      </c>
      <c r="AQ18" s="78"/>
      <c r="AR18" s="22"/>
      <c r="AS18" s="27" t="str">
        <f t="shared" si="49"/>
        <v xml:space="preserve"> </v>
      </c>
      <c r="AT18" s="119">
        <f t="shared" si="53"/>
        <v>0</v>
      </c>
      <c r="AU18" s="119">
        <f t="shared" si="54"/>
        <v>0</v>
      </c>
      <c r="AV18" s="27" t="str">
        <f t="shared" si="52"/>
        <v xml:space="preserve"> </v>
      </c>
    </row>
    <row r="19" spans="1:49" s="14" customFormat="1" ht="15.65" outlineLevel="1" x14ac:dyDescent="0.3">
      <c r="A19" s="35"/>
      <c r="B19" s="35">
        <v>6</v>
      </c>
      <c r="C19" s="36" t="s">
        <v>8</v>
      </c>
      <c r="D19" s="78">
        <v>2080.5</v>
      </c>
      <c r="E19" s="22">
        <f t="shared" si="55"/>
        <v>823.1</v>
      </c>
      <c r="F19" s="25">
        <f t="shared" si="13"/>
        <v>0.39562605142994473</v>
      </c>
      <c r="G19" s="78">
        <v>278.7</v>
      </c>
      <c r="H19" s="22">
        <v>672.9</v>
      </c>
      <c r="I19" s="25" t="str">
        <f t="shared" si="14"/>
        <v>св.200</v>
      </c>
      <c r="J19" s="78">
        <v>29.9</v>
      </c>
      <c r="K19" s="22">
        <v>42.3</v>
      </c>
      <c r="L19" s="25">
        <f t="shared" si="29"/>
        <v>1.4147157190635451</v>
      </c>
      <c r="M19" s="78">
        <v>9</v>
      </c>
      <c r="N19" s="22"/>
      <c r="O19" s="25">
        <f t="shared" si="30"/>
        <v>0</v>
      </c>
      <c r="P19" s="78">
        <v>1704</v>
      </c>
      <c r="Q19" s="22">
        <v>21.6</v>
      </c>
      <c r="R19" s="25">
        <f t="shared" si="31"/>
        <v>1.2676056338028169E-2</v>
      </c>
      <c r="S19" s="78">
        <v>58.9</v>
      </c>
      <c r="T19" s="22">
        <v>62.6</v>
      </c>
      <c r="U19" s="25">
        <f t="shared" si="32"/>
        <v>1.0628183361629882</v>
      </c>
      <c r="V19" s="78"/>
      <c r="W19" s="22"/>
      <c r="X19" s="25" t="str">
        <f t="shared" si="33"/>
        <v xml:space="preserve"> </v>
      </c>
      <c r="Y19" s="78"/>
      <c r="Z19" s="22"/>
      <c r="AA19" s="25" t="str">
        <f t="shared" si="34"/>
        <v xml:space="preserve"> </v>
      </c>
      <c r="AB19" s="78"/>
      <c r="AC19" s="22">
        <v>23.7</v>
      </c>
      <c r="AD19" s="25" t="str">
        <f t="shared" si="35"/>
        <v xml:space="preserve"> </v>
      </c>
      <c r="AE19" s="78">
        <v>0</v>
      </c>
      <c r="AF19" s="22"/>
      <c r="AG19" s="27" t="str">
        <f t="shared" si="37"/>
        <v xml:space="preserve"> </v>
      </c>
      <c r="AH19" s="78"/>
      <c r="AI19" s="22"/>
      <c r="AJ19" s="27" t="str">
        <f t="shared" si="40"/>
        <v xml:space="preserve"> </v>
      </c>
      <c r="AK19" s="78">
        <v>0</v>
      </c>
      <c r="AL19" s="22"/>
      <c r="AM19" s="27" t="str">
        <f t="shared" si="43"/>
        <v xml:space="preserve"> </v>
      </c>
      <c r="AN19" s="78">
        <v>0</v>
      </c>
      <c r="AO19" s="22"/>
      <c r="AP19" s="27" t="str">
        <f t="shared" si="46"/>
        <v xml:space="preserve"> </v>
      </c>
      <c r="AQ19" s="78"/>
      <c r="AR19" s="22"/>
      <c r="AS19" s="27" t="str">
        <f t="shared" si="49"/>
        <v xml:space="preserve"> </v>
      </c>
      <c r="AT19" s="119">
        <f t="shared" si="53"/>
        <v>0</v>
      </c>
      <c r="AU19" s="119">
        <f t="shared" si="54"/>
        <v>0</v>
      </c>
      <c r="AV19" s="27" t="str">
        <f t="shared" si="52"/>
        <v xml:space="preserve"> </v>
      </c>
    </row>
    <row r="20" spans="1:49" s="14" customFormat="1" ht="15.65" outlineLevel="1" x14ac:dyDescent="0.3">
      <c r="A20" s="35"/>
      <c r="B20" s="35">
        <v>7</v>
      </c>
      <c r="C20" s="36" t="s">
        <v>9</v>
      </c>
      <c r="D20" s="78">
        <v>660.5</v>
      </c>
      <c r="E20" s="22">
        <f t="shared" si="55"/>
        <v>1344.1</v>
      </c>
      <c r="F20" s="25" t="str">
        <f t="shared" si="13"/>
        <v>св.200</v>
      </c>
      <c r="G20" s="78">
        <v>546.1</v>
      </c>
      <c r="H20" s="22">
        <v>1196.8</v>
      </c>
      <c r="I20" s="25" t="str">
        <f t="shared" si="14"/>
        <v>св.200</v>
      </c>
      <c r="J20" s="78">
        <v>88.8</v>
      </c>
      <c r="K20" s="22">
        <v>125.5</v>
      </c>
      <c r="L20" s="25">
        <f t="shared" si="29"/>
        <v>1.4132882882882882</v>
      </c>
      <c r="M20" s="78">
        <v>1.9</v>
      </c>
      <c r="N20" s="22">
        <v>1.9</v>
      </c>
      <c r="O20" s="25">
        <f t="shared" si="30"/>
        <v>1</v>
      </c>
      <c r="P20" s="78">
        <v>2.5</v>
      </c>
      <c r="Q20" s="22">
        <v>2.5</v>
      </c>
      <c r="R20" s="25">
        <f t="shared" si="31"/>
        <v>1</v>
      </c>
      <c r="S20" s="78">
        <v>21.2</v>
      </c>
      <c r="T20" s="22">
        <v>16.3</v>
      </c>
      <c r="U20" s="25">
        <f t="shared" si="32"/>
        <v>0.76886792452830199</v>
      </c>
      <c r="V20" s="78"/>
      <c r="W20" s="22"/>
      <c r="X20" s="25" t="str">
        <f t="shared" si="33"/>
        <v xml:space="preserve"> </v>
      </c>
      <c r="Y20" s="78"/>
      <c r="Z20" s="22"/>
      <c r="AA20" s="25" t="str">
        <f t="shared" si="34"/>
        <v xml:space="preserve"> </v>
      </c>
      <c r="AB20" s="78"/>
      <c r="AC20" s="22">
        <v>1.1000000000000001</v>
      </c>
      <c r="AD20" s="25" t="str">
        <f t="shared" si="35"/>
        <v xml:space="preserve"> </v>
      </c>
      <c r="AE20" s="78">
        <v>0</v>
      </c>
      <c r="AF20" s="22"/>
      <c r="AG20" s="27" t="str">
        <f t="shared" si="37"/>
        <v xml:space="preserve"> </v>
      </c>
      <c r="AH20" s="78"/>
      <c r="AI20" s="22"/>
      <c r="AJ20" s="27" t="str">
        <f t="shared" si="40"/>
        <v xml:space="preserve"> </v>
      </c>
      <c r="AK20" s="78">
        <v>0</v>
      </c>
      <c r="AL20" s="22"/>
      <c r="AM20" s="27" t="str">
        <f t="shared" si="43"/>
        <v xml:space="preserve"> </v>
      </c>
      <c r="AN20" s="78">
        <v>0</v>
      </c>
      <c r="AO20" s="22"/>
      <c r="AP20" s="27" t="str">
        <f>IF(AO20=0," ",IF(AO20/AN20*100&gt;200,"св.200",AO20/AN20))</f>
        <v xml:space="preserve"> </v>
      </c>
      <c r="AQ20" s="78"/>
      <c r="AR20" s="22"/>
      <c r="AS20" s="27" t="str">
        <f t="shared" si="49"/>
        <v xml:space="preserve"> </v>
      </c>
      <c r="AT20" s="119">
        <f t="shared" si="53"/>
        <v>0</v>
      </c>
      <c r="AU20" s="119">
        <f t="shared" si="54"/>
        <v>0</v>
      </c>
      <c r="AV20" s="27" t="str">
        <f t="shared" si="52"/>
        <v xml:space="preserve"> </v>
      </c>
    </row>
    <row r="21" spans="1:49" s="14" customFormat="1" ht="15.65" outlineLevel="1" x14ac:dyDescent="0.3">
      <c r="A21" s="35"/>
      <c r="B21" s="35">
        <v>8</v>
      </c>
      <c r="C21" s="36" t="s">
        <v>163</v>
      </c>
      <c r="D21" s="78">
        <v>2385.1999999999998</v>
      </c>
      <c r="E21" s="22">
        <f t="shared" si="55"/>
        <v>4153.5999999999995</v>
      </c>
      <c r="F21" s="25">
        <f t="shared" si="13"/>
        <v>1.741405332886131</v>
      </c>
      <c r="G21" s="78">
        <v>1778.4</v>
      </c>
      <c r="H21" s="22">
        <v>3322.9</v>
      </c>
      <c r="I21" s="25">
        <f t="shared" si="14"/>
        <v>1.868477282950967</v>
      </c>
      <c r="J21" s="78">
        <v>56</v>
      </c>
      <c r="K21" s="22">
        <v>79.2</v>
      </c>
      <c r="L21" s="25">
        <f t="shared" si="29"/>
        <v>1.4142857142857144</v>
      </c>
      <c r="M21" s="78">
        <v>0.6</v>
      </c>
      <c r="N21" s="22">
        <v>0.6</v>
      </c>
      <c r="O21" s="25">
        <f t="shared" si="30"/>
        <v>1</v>
      </c>
      <c r="P21" s="78"/>
      <c r="Q21" s="22">
        <v>2.5</v>
      </c>
      <c r="R21" s="25" t="str">
        <f t="shared" si="31"/>
        <v xml:space="preserve"> </v>
      </c>
      <c r="S21" s="78">
        <v>54.6</v>
      </c>
      <c r="T21" s="22">
        <v>71</v>
      </c>
      <c r="U21" s="25">
        <f t="shared" si="32"/>
        <v>1.3003663003663004</v>
      </c>
      <c r="V21" s="78"/>
      <c r="W21" s="22"/>
      <c r="X21" s="25" t="str">
        <f t="shared" si="33"/>
        <v xml:space="preserve"> </v>
      </c>
      <c r="Y21" s="78"/>
      <c r="Z21" s="22"/>
      <c r="AA21" s="25" t="str">
        <f t="shared" si="34"/>
        <v xml:space="preserve"> </v>
      </c>
      <c r="AB21" s="78">
        <v>495.6</v>
      </c>
      <c r="AC21" s="22">
        <v>677.4</v>
      </c>
      <c r="AD21" s="25">
        <f t="shared" si="35"/>
        <v>1.3668280871670702</v>
      </c>
      <c r="AE21" s="78">
        <v>0</v>
      </c>
      <c r="AF21" s="22"/>
      <c r="AG21" s="27" t="str">
        <f t="shared" si="37"/>
        <v xml:space="preserve"> </v>
      </c>
      <c r="AH21" s="78"/>
      <c r="AI21" s="22"/>
      <c r="AJ21" s="27" t="str">
        <f t="shared" si="40"/>
        <v xml:space="preserve"> </v>
      </c>
      <c r="AK21" s="78">
        <v>0</v>
      </c>
      <c r="AL21" s="22"/>
      <c r="AM21" s="27" t="str">
        <f t="shared" si="43"/>
        <v xml:space="preserve"> </v>
      </c>
      <c r="AN21" s="78">
        <v>0</v>
      </c>
      <c r="AO21" s="22"/>
      <c r="AP21" s="27" t="str">
        <f t="shared" si="46"/>
        <v xml:space="preserve"> </v>
      </c>
      <c r="AQ21" s="78"/>
      <c r="AR21" s="22"/>
      <c r="AS21" s="27" t="str">
        <f t="shared" si="49"/>
        <v xml:space="preserve"> </v>
      </c>
      <c r="AT21" s="119">
        <f t="shared" si="53"/>
        <v>0</v>
      </c>
      <c r="AU21" s="119">
        <f t="shared" si="54"/>
        <v>0</v>
      </c>
      <c r="AV21" s="27" t="str">
        <f t="shared" si="52"/>
        <v xml:space="preserve"> </v>
      </c>
    </row>
    <row r="22" spans="1:49" s="14" customFormat="1" ht="15.65" outlineLevel="1" x14ac:dyDescent="0.3">
      <c r="A22" s="35"/>
      <c r="B22" s="35">
        <v>9</v>
      </c>
      <c r="C22" s="36" t="s">
        <v>10</v>
      </c>
      <c r="D22" s="78">
        <v>3986.7999999999997</v>
      </c>
      <c r="E22" s="22">
        <f t="shared" si="55"/>
        <v>2700.76</v>
      </c>
      <c r="F22" s="25">
        <f t="shared" si="13"/>
        <v>0.67742550416374048</v>
      </c>
      <c r="G22" s="78">
        <v>3808</v>
      </c>
      <c r="H22" s="22">
        <v>2394.86</v>
      </c>
      <c r="I22" s="25">
        <f t="shared" si="14"/>
        <v>0.62890231092436977</v>
      </c>
      <c r="J22" s="78">
        <v>79.5</v>
      </c>
      <c r="K22" s="22">
        <v>112.3</v>
      </c>
      <c r="L22" s="25">
        <f t="shared" si="29"/>
        <v>1.4125786163522012</v>
      </c>
      <c r="M22" s="78">
        <v>10.6</v>
      </c>
      <c r="N22" s="22">
        <v>10.6</v>
      </c>
      <c r="O22" s="25">
        <f t="shared" si="30"/>
        <v>1</v>
      </c>
      <c r="P22" s="78"/>
      <c r="Q22" s="22"/>
      <c r="R22" s="25" t="str">
        <f t="shared" si="31"/>
        <v xml:space="preserve"> </v>
      </c>
      <c r="S22" s="78">
        <v>88.7</v>
      </c>
      <c r="T22" s="22">
        <v>124</v>
      </c>
      <c r="U22" s="25">
        <f t="shared" si="32"/>
        <v>1.3979706877113867</v>
      </c>
      <c r="V22" s="78"/>
      <c r="W22" s="22"/>
      <c r="X22" s="25" t="str">
        <f t="shared" si="33"/>
        <v xml:space="preserve"> </v>
      </c>
      <c r="Y22" s="78"/>
      <c r="Z22" s="22"/>
      <c r="AA22" s="25" t="str">
        <f t="shared" si="34"/>
        <v xml:space="preserve"> </v>
      </c>
      <c r="AB22" s="78"/>
      <c r="AC22" s="22">
        <v>59</v>
      </c>
      <c r="AD22" s="25" t="str">
        <f t="shared" si="35"/>
        <v xml:space="preserve"> </v>
      </c>
      <c r="AE22" s="78">
        <v>0</v>
      </c>
      <c r="AF22" s="22"/>
      <c r="AG22" s="27" t="str">
        <f t="shared" si="37"/>
        <v xml:space="preserve"> </v>
      </c>
      <c r="AH22" s="78"/>
      <c r="AI22" s="22"/>
      <c r="AJ22" s="27" t="str">
        <f t="shared" si="40"/>
        <v xml:space="preserve"> </v>
      </c>
      <c r="AK22" s="78">
        <v>0</v>
      </c>
      <c r="AL22" s="22"/>
      <c r="AM22" s="27" t="str">
        <f t="shared" si="43"/>
        <v xml:space="preserve"> </v>
      </c>
      <c r="AN22" s="78">
        <v>0</v>
      </c>
      <c r="AO22" s="22"/>
      <c r="AP22" s="27" t="str">
        <f t="shared" si="46"/>
        <v xml:space="preserve"> </v>
      </c>
      <c r="AQ22" s="81"/>
      <c r="AR22" s="72"/>
      <c r="AS22" s="27" t="str">
        <f t="shared" si="49"/>
        <v xml:space="preserve"> </v>
      </c>
      <c r="AT22" s="119">
        <f t="shared" si="53"/>
        <v>0</v>
      </c>
      <c r="AU22" s="119">
        <f t="shared" si="54"/>
        <v>0</v>
      </c>
      <c r="AV22" s="27" t="str">
        <f t="shared" si="52"/>
        <v xml:space="preserve"> </v>
      </c>
    </row>
    <row r="23" spans="1:49" s="14" customFormat="1" ht="15.65" outlineLevel="1" x14ac:dyDescent="0.3">
      <c r="A23" s="35"/>
      <c r="B23" s="35">
        <v>10</v>
      </c>
      <c r="C23" s="36" t="s">
        <v>11</v>
      </c>
      <c r="D23" s="78">
        <v>297.3</v>
      </c>
      <c r="E23" s="22">
        <f t="shared" si="55"/>
        <v>1081.06</v>
      </c>
      <c r="F23" s="25" t="str">
        <f t="shared" si="13"/>
        <v>св.200</v>
      </c>
      <c r="G23" s="78">
        <v>184.8</v>
      </c>
      <c r="H23" s="22">
        <v>583.46</v>
      </c>
      <c r="I23" s="25" t="str">
        <f t="shared" si="14"/>
        <v>св.200</v>
      </c>
      <c r="J23" s="78">
        <v>27.6</v>
      </c>
      <c r="K23" s="22">
        <v>39</v>
      </c>
      <c r="L23" s="25">
        <f t="shared" si="29"/>
        <v>1.4130434782608694</v>
      </c>
      <c r="M23" s="78">
        <v>5.3</v>
      </c>
      <c r="N23" s="22">
        <v>5</v>
      </c>
      <c r="O23" s="25">
        <f t="shared" si="30"/>
        <v>0.94339622641509435</v>
      </c>
      <c r="P23" s="78">
        <v>59.3</v>
      </c>
      <c r="Q23" s="22">
        <v>264.8</v>
      </c>
      <c r="R23" s="25" t="str">
        <f t="shared" si="31"/>
        <v>св.200</v>
      </c>
      <c r="S23" s="78">
        <v>20.3</v>
      </c>
      <c r="T23" s="22">
        <v>28.9</v>
      </c>
      <c r="U23" s="25">
        <f t="shared" si="32"/>
        <v>1.4236453201970443</v>
      </c>
      <c r="V23" s="78"/>
      <c r="W23" s="22"/>
      <c r="X23" s="25" t="str">
        <f t="shared" si="33"/>
        <v xml:space="preserve"> </v>
      </c>
      <c r="Y23" s="78"/>
      <c r="Z23" s="22"/>
      <c r="AA23" s="25" t="str">
        <f t="shared" si="34"/>
        <v xml:space="preserve"> </v>
      </c>
      <c r="AB23" s="78"/>
      <c r="AC23" s="22">
        <v>159.9</v>
      </c>
      <c r="AD23" s="25" t="str">
        <f t="shared" si="35"/>
        <v xml:space="preserve"> </v>
      </c>
      <c r="AE23" s="78">
        <v>0</v>
      </c>
      <c r="AF23" s="22"/>
      <c r="AG23" s="27" t="str">
        <f t="shared" si="37"/>
        <v xml:space="preserve"> </v>
      </c>
      <c r="AH23" s="78"/>
      <c r="AI23" s="22"/>
      <c r="AJ23" s="27" t="str">
        <f t="shared" si="40"/>
        <v xml:space="preserve"> </v>
      </c>
      <c r="AK23" s="78">
        <v>0</v>
      </c>
      <c r="AL23" s="22"/>
      <c r="AM23" s="27" t="str">
        <f t="shared" si="43"/>
        <v xml:space="preserve"> </v>
      </c>
      <c r="AN23" s="78">
        <v>0</v>
      </c>
      <c r="AO23" s="22"/>
      <c r="AP23" s="27" t="str">
        <f t="shared" si="46"/>
        <v xml:space="preserve"> </v>
      </c>
      <c r="AQ23" s="78"/>
      <c r="AR23" s="22"/>
      <c r="AS23" s="27" t="str">
        <f t="shared" si="49"/>
        <v xml:space="preserve"> </v>
      </c>
      <c r="AT23" s="119">
        <f t="shared" si="53"/>
        <v>0</v>
      </c>
      <c r="AU23" s="119">
        <f t="shared" si="54"/>
        <v>0</v>
      </c>
      <c r="AV23" s="27" t="str">
        <f t="shared" si="52"/>
        <v xml:space="preserve"> </v>
      </c>
    </row>
    <row r="24" spans="1:49" s="14" customFormat="1" ht="15.65" outlineLevel="1" x14ac:dyDescent="0.3">
      <c r="A24" s="35"/>
      <c r="B24" s="35">
        <v>11</v>
      </c>
      <c r="C24" s="36" t="s">
        <v>12</v>
      </c>
      <c r="D24" s="78">
        <v>1076.8</v>
      </c>
      <c r="E24" s="22">
        <f t="shared" si="55"/>
        <v>891.69999999999993</v>
      </c>
      <c r="F24" s="25">
        <f t="shared" si="13"/>
        <v>0.82810178306092119</v>
      </c>
      <c r="G24" s="78">
        <v>972.6</v>
      </c>
      <c r="H24" s="22">
        <v>649.9</v>
      </c>
      <c r="I24" s="25">
        <f t="shared" si="14"/>
        <v>0.66820892453218173</v>
      </c>
      <c r="J24" s="78">
        <v>43.1</v>
      </c>
      <c r="K24" s="22">
        <v>60.9</v>
      </c>
      <c r="L24" s="25">
        <f t="shared" si="29"/>
        <v>1.4129930394431554</v>
      </c>
      <c r="M24" s="78">
        <v>20</v>
      </c>
      <c r="N24" s="22">
        <v>20</v>
      </c>
      <c r="O24" s="25">
        <f t="shared" si="30"/>
        <v>1</v>
      </c>
      <c r="P24" s="78"/>
      <c r="Q24" s="22"/>
      <c r="R24" s="25" t="str">
        <f t="shared" si="31"/>
        <v xml:space="preserve"> </v>
      </c>
      <c r="S24" s="78">
        <v>41.1</v>
      </c>
      <c r="T24" s="22">
        <v>62.1</v>
      </c>
      <c r="U24" s="25">
        <f t="shared" si="32"/>
        <v>1.5109489051094891</v>
      </c>
      <c r="V24" s="78"/>
      <c r="W24" s="22"/>
      <c r="X24" s="25" t="str">
        <f>IF(W24=0," ",IF(W24/V24*100&gt;200,"св.200",W24/V24))</f>
        <v xml:space="preserve"> </v>
      </c>
      <c r="Y24" s="78"/>
      <c r="Z24" s="22"/>
      <c r="AA24" s="25" t="str">
        <f t="shared" si="34"/>
        <v xml:space="preserve"> </v>
      </c>
      <c r="AB24" s="78"/>
      <c r="AC24" s="22">
        <v>98.8</v>
      </c>
      <c r="AD24" s="25" t="str">
        <f t="shared" si="35"/>
        <v xml:space="preserve"> </v>
      </c>
      <c r="AE24" s="78">
        <v>0</v>
      </c>
      <c r="AF24" s="22"/>
      <c r="AG24" s="27" t="str">
        <f t="shared" si="37"/>
        <v xml:space="preserve"> </v>
      </c>
      <c r="AH24" s="78"/>
      <c r="AI24" s="22"/>
      <c r="AJ24" s="27" t="str">
        <f t="shared" si="40"/>
        <v xml:space="preserve"> </v>
      </c>
      <c r="AK24" s="78">
        <v>0</v>
      </c>
      <c r="AL24" s="22"/>
      <c r="AM24" s="27" t="str">
        <f t="shared" si="43"/>
        <v xml:space="preserve"> </v>
      </c>
      <c r="AN24" s="78">
        <v>0</v>
      </c>
      <c r="AO24" s="22"/>
      <c r="AP24" s="27" t="str">
        <f t="shared" si="46"/>
        <v xml:space="preserve"> </v>
      </c>
      <c r="AQ24" s="78"/>
      <c r="AR24" s="22"/>
      <c r="AS24" s="27" t="str">
        <f t="shared" si="49"/>
        <v xml:space="preserve"> </v>
      </c>
      <c r="AT24" s="119">
        <f t="shared" si="53"/>
        <v>0</v>
      </c>
      <c r="AU24" s="119">
        <f t="shared" si="54"/>
        <v>0</v>
      </c>
      <c r="AV24" s="27" t="str">
        <f t="shared" si="52"/>
        <v xml:space="preserve"> </v>
      </c>
    </row>
    <row r="25" spans="1:49" s="14" customFormat="1" ht="15.65" outlineLevel="1" x14ac:dyDescent="0.3">
      <c r="A25" s="35"/>
      <c r="B25" s="35">
        <v>12</v>
      </c>
      <c r="C25" s="36" t="s">
        <v>13</v>
      </c>
      <c r="D25" s="78">
        <v>426.7</v>
      </c>
      <c r="E25" s="22">
        <f t="shared" si="55"/>
        <v>723.3</v>
      </c>
      <c r="F25" s="25">
        <f t="shared" si="13"/>
        <v>1.6951019451605343</v>
      </c>
      <c r="G25" s="78">
        <v>103.5</v>
      </c>
      <c r="H25" s="22">
        <v>336.1</v>
      </c>
      <c r="I25" s="25" t="str">
        <f t="shared" si="14"/>
        <v>св.200</v>
      </c>
      <c r="J25" s="78">
        <v>23.7</v>
      </c>
      <c r="K25" s="22">
        <v>33.4</v>
      </c>
      <c r="L25" s="25">
        <f t="shared" si="29"/>
        <v>1.4092827004219408</v>
      </c>
      <c r="M25" s="78"/>
      <c r="N25" s="22"/>
      <c r="O25" s="25" t="str">
        <f t="shared" si="30"/>
        <v xml:space="preserve"> </v>
      </c>
      <c r="P25" s="78">
        <v>270.5</v>
      </c>
      <c r="Q25" s="22">
        <v>270.5</v>
      </c>
      <c r="R25" s="25">
        <f t="shared" si="31"/>
        <v>1</v>
      </c>
      <c r="S25" s="78">
        <v>29</v>
      </c>
      <c r="T25" s="22">
        <v>53.3</v>
      </c>
      <c r="U25" s="25">
        <f t="shared" si="32"/>
        <v>1.8379310344827586</v>
      </c>
      <c r="V25" s="78"/>
      <c r="W25" s="22"/>
      <c r="X25" s="25" t="str">
        <f t="shared" si="33"/>
        <v xml:space="preserve"> </v>
      </c>
      <c r="Y25" s="78"/>
      <c r="Z25" s="22"/>
      <c r="AA25" s="25" t="str">
        <f t="shared" si="34"/>
        <v xml:space="preserve"> </v>
      </c>
      <c r="AB25" s="78"/>
      <c r="AC25" s="22">
        <v>30</v>
      </c>
      <c r="AD25" s="25" t="str">
        <f t="shared" si="35"/>
        <v xml:space="preserve"> </v>
      </c>
      <c r="AE25" s="78">
        <v>0</v>
      </c>
      <c r="AF25" s="22"/>
      <c r="AG25" s="27" t="str">
        <f t="shared" si="37"/>
        <v xml:space="preserve"> </v>
      </c>
      <c r="AH25" s="78"/>
      <c r="AI25" s="22"/>
      <c r="AJ25" s="27" t="str">
        <f t="shared" si="40"/>
        <v xml:space="preserve"> </v>
      </c>
      <c r="AK25" s="78">
        <v>0</v>
      </c>
      <c r="AL25" s="22"/>
      <c r="AM25" s="27" t="str">
        <f t="shared" si="43"/>
        <v xml:space="preserve"> </v>
      </c>
      <c r="AN25" s="78">
        <v>0</v>
      </c>
      <c r="AO25" s="22"/>
      <c r="AP25" s="27" t="str">
        <f t="shared" si="46"/>
        <v xml:space="preserve"> </v>
      </c>
      <c r="AQ25" s="78"/>
      <c r="AR25" s="22"/>
      <c r="AS25" s="27" t="str">
        <f t="shared" si="49"/>
        <v xml:space="preserve"> </v>
      </c>
      <c r="AT25" s="119">
        <f t="shared" si="53"/>
        <v>0</v>
      </c>
      <c r="AU25" s="119">
        <f t="shared" si="54"/>
        <v>0</v>
      </c>
      <c r="AV25" s="27" t="str">
        <f t="shared" si="52"/>
        <v xml:space="preserve"> </v>
      </c>
    </row>
    <row r="26" spans="1:49" s="14" customFormat="1" ht="15.65" outlineLevel="1" x14ac:dyDescent="0.3">
      <c r="A26" s="35"/>
      <c r="B26" s="35">
        <v>13</v>
      </c>
      <c r="C26" s="36" t="s">
        <v>173</v>
      </c>
      <c r="D26" s="78">
        <v>1162.3</v>
      </c>
      <c r="E26" s="22">
        <f t="shared" si="55"/>
        <v>1696.6</v>
      </c>
      <c r="F26" s="25">
        <f t="shared" si="13"/>
        <v>1.4596919900197882</v>
      </c>
      <c r="G26" s="78">
        <v>934.3</v>
      </c>
      <c r="H26" s="22">
        <v>1291.7</v>
      </c>
      <c r="I26" s="25">
        <f t="shared" si="14"/>
        <v>1.3825323771807772</v>
      </c>
      <c r="J26" s="78">
        <v>207.3</v>
      </c>
      <c r="K26" s="22">
        <v>293</v>
      </c>
      <c r="L26" s="25">
        <f t="shared" si="29"/>
        <v>1.4134105161601542</v>
      </c>
      <c r="M26" s="78">
        <v>3.2</v>
      </c>
      <c r="N26" s="22">
        <v>0.3</v>
      </c>
      <c r="O26" s="25">
        <f t="shared" si="30"/>
        <v>9.3749999999999986E-2</v>
      </c>
      <c r="P26" s="78">
        <v>0.6</v>
      </c>
      <c r="Q26" s="22">
        <v>1.1000000000000001</v>
      </c>
      <c r="R26" s="25">
        <f t="shared" si="31"/>
        <v>1.8333333333333335</v>
      </c>
      <c r="S26" s="78">
        <v>16.899999999999999</v>
      </c>
      <c r="T26" s="22">
        <v>20.3</v>
      </c>
      <c r="U26" s="25">
        <f t="shared" si="32"/>
        <v>1.2011834319526629</v>
      </c>
      <c r="V26" s="78"/>
      <c r="W26" s="22"/>
      <c r="X26" s="25" t="str">
        <f t="shared" si="33"/>
        <v xml:space="preserve"> </v>
      </c>
      <c r="Y26" s="78"/>
      <c r="Z26" s="22"/>
      <c r="AA26" s="25" t="str">
        <f t="shared" si="34"/>
        <v xml:space="preserve"> </v>
      </c>
      <c r="AB26" s="78"/>
      <c r="AC26" s="22">
        <v>90.2</v>
      </c>
      <c r="AD26" s="25" t="str">
        <f t="shared" si="35"/>
        <v xml:space="preserve"> </v>
      </c>
      <c r="AE26" s="78">
        <v>0</v>
      </c>
      <c r="AF26" s="22"/>
      <c r="AG26" s="27" t="str">
        <f t="shared" si="37"/>
        <v xml:space="preserve"> </v>
      </c>
      <c r="AH26" s="78"/>
      <c r="AI26" s="22"/>
      <c r="AJ26" s="27" t="str">
        <f t="shared" si="40"/>
        <v xml:space="preserve"> </v>
      </c>
      <c r="AK26" s="78">
        <v>0</v>
      </c>
      <c r="AL26" s="22"/>
      <c r="AM26" s="27" t="str">
        <f>IF(AL26=0," ",IF(AL26/AK26*100&gt;200,"св.200",AL26/AK26))</f>
        <v xml:space="preserve"> </v>
      </c>
      <c r="AN26" s="78">
        <v>0</v>
      </c>
      <c r="AO26" s="22"/>
      <c r="AP26" s="27" t="str">
        <f t="shared" si="46"/>
        <v xml:space="preserve"> </v>
      </c>
      <c r="AQ26" s="78"/>
      <c r="AR26" s="22"/>
      <c r="AS26" s="27" t="str">
        <f t="shared" si="49"/>
        <v xml:space="preserve"> </v>
      </c>
      <c r="AT26" s="119">
        <f t="shared" si="53"/>
        <v>0</v>
      </c>
      <c r="AU26" s="119">
        <f t="shared" si="54"/>
        <v>0</v>
      </c>
      <c r="AV26" s="27" t="str">
        <f t="shared" si="52"/>
        <v xml:space="preserve"> </v>
      </c>
    </row>
    <row r="27" spans="1:49" s="14" customFormat="1" ht="15.65" outlineLevel="1" x14ac:dyDescent="0.3">
      <c r="A27" s="35"/>
      <c r="B27" s="35">
        <v>14</v>
      </c>
      <c r="C27" s="36" t="s">
        <v>14</v>
      </c>
      <c r="D27" s="78">
        <v>1067.3999999999999</v>
      </c>
      <c r="E27" s="22">
        <f t="shared" si="55"/>
        <v>988.3</v>
      </c>
      <c r="F27" s="25">
        <f t="shared" si="13"/>
        <v>0.92589469739554064</v>
      </c>
      <c r="G27" s="78">
        <v>981.7</v>
      </c>
      <c r="H27" s="22">
        <v>771.5</v>
      </c>
      <c r="I27" s="25">
        <f t="shared" si="14"/>
        <v>0.78588163390037691</v>
      </c>
      <c r="J27" s="78">
        <v>63.1</v>
      </c>
      <c r="K27" s="22">
        <v>89.1</v>
      </c>
      <c r="L27" s="25">
        <f t="shared" si="29"/>
        <v>1.4120443740095086</v>
      </c>
      <c r="M27" s="78">
        <v>16.8</v>
      </c>
      <c r="N27" s="22">
        <v>14.1</v>
      </c>
      <c r="O27" s="25">
        <f t="shared" si="30"/>
        <v>0.83928571428571419</v>
      </c>
      <c r="P27" s="78"/>
      <c r="Q27" s="22">
        <v>7.3</v>
      </c>
      <c r="R27" s="25" t="str">
        <f t="shared" si="31"/>
        <v xml:space="preserve"> </v>
      </c>
      <c r="S27" s="78">
        <v>5.8</v>
      </c>
      <c r="T27" s="22">
        <v>7.3</v>
      </c>
      <c r="U27" s="25">
        <f t="shared" si="32"/>
        <v>1.2586206896551724</v>
      </c>
      <c r="V27" s="78"/>
      <c r="W27" s="22"/>
      <c r="X27" s="25" t="str">
        <f t="shared" si="33"/>
        <v xml:space="preserve"> </v>
      </c>
      <c r="Y27" s="78"/>
      <c r="Z27" s="22"/>
      <c r="AA27" s="25" t="str">
        <f t="shared" si="34"/>
        <v xml:space="preserve"> </v>
      </c>
      <c r="AB27" s="78"/>
      <c r="AC27" s="22">
        <v>99</v>
      </c>
      <c r="AD27" s="25" t="str">
        <f t="shared" si="35"/>
        <v xml:space="preserve"> </v>
      </c>
      <c r="AE27" s="78">
        <v>0</v>
      </c>
      <c r="AF27" s="22"/>
      <c r="AG27" s="27" t="str">
        <f t="shared" si="37"/>
        <v xml:space="preserve"> </v>
      </c>
      <c r="AH27" s="78"/>
      <c r="AI27" s="22"/>
      <c r="AJ27" s="27" t="str">
        <f t="shared" si="40"/>
        <v xml:space="preserve"> </v>
      </c>
      <c r="AK27" s="78">
        <v>0</v>
      </c>
      <c r="AL27" s="22"/>
      <c r="AM27" s="27" t="str">
        <f t="shared" si="43"/>
        <v xml:space="preserve"> </v>
      </c>
      <c r="AN27" s="78">
        <v>0</v>
      </c>
      <c r="AO27" s="22"/>
      <c r="AP27" s="27" t="str">
        <f t="shared" si="46"/>
        <v xml:space="preserve"> </v>
      </c>
      <c r="AQ27" s="82"/>
      <c r="AR27" s="73"/>
      <c r="AS27" s="27" t="str">
        <f t="shared" si="49"/>
        <v xml:space="preserve"> </v>
      </c>
      <c r="AT27" s="119">
        <f t="shared" si="53"/>
        <v>0</v>
      </c>
      <c r="AU27" s="119">
        <f t="shared" si="54"/>
        <v>0</v>
      </c>
      <c r="AV27" s="27" t="str">
        <f t="shared" si="52"/>
        <v xml:space="preserve"> </v>
      </c>
    </row>
    <row r="28" spans="1:49" s="14" customFormat="1" ht="15.65" outlineLevel="1" x14ac:dyDescent="0.3">
      <c r="A28" s="35"/>
      <c r="B28" s="35">
        <v>15</v>
      </c>
      <c r="C28" s="36" t="s">
        <v>149</v>
      </c>
      <c r="D28" s="78">
        <v>893</v>
      </c>
      <c r="E28" s="22">
        <f t="shared" si="55"/>
        <v>2262.6999999999998</v>
      </c>
      <c r="F28" s="25" t="str">
        <f t="shared" si="13"/>
        <v>св.200</v>
      </c>
      <c r="G28" s="78">
        <v>572.20000000000005</v>
      </c>
      <c r="H28" s="22">
        <v>1837.7</v>
      </c>
      <c r="I28" s="25" t="str">
        <f t="shared" si="14"/>
        <v>св.200</v>
      </c>
      <c r="J28" s="78">
        <v>223.9</v>
      </c>
      <c r="K28" s="22">
        <v>316.5</v>
      </c>
      <c r="L28" s="25">
        <f t="shared" si="29"/>
        <v>1.4135774899508708</v>
      </c>
      <c r="M28" s="78">
        <v>15.5</v>
      </c>
      <c r="N28" s="22">
        <v>5.2</v>
      </c>
      <c r="O28" s="25">
        <f t="shared" si="30"/>
        <v>0.33548387096774196</v>
      </c>
      <c r="P28" s="78"/>
      <c r="Q28" s="22"/>
      <c r="R28" s="25" t="str">
        <f t="shared" si="31"/>
        <v xml:space="preserve"> </v>
      </c>
      <c r="S28" s="78">
        <v>81.400000000000006</v>
      </c>
      <c r="T28" s="22">
        <v>91.3</v>
      </c>
      <c r="U28" s="25">
        <f t="shared" si="32"/>
        <v>1.1216216216216215</v>
      </c>
      <c r="V28" s="78"/>
      <c r="W28" s="22"/>
      <c r="X28" s="25" t="str">
        <f t="shared" si="33"/>
        <v xml:space="preserve"> </v>
      </c>
      <c r="Y28" s="78"/>
      <c r="Z28" s="22"/>
      <c r="AA28" s="25" t="str">
        <f t="shared" si="34"/>
        <v xml:space="preserve"> </v>
      </c>
      <c r="AB28" s="78"/>
      <c r="AC28" s="22">
        <v>12</v>
      </c>
      <c r="AD28" s="25" t="str">
        <f t="shared" si="35"/>
        <v xml:space="preserve"> </v>
      </c>
      <c r="AE28" s="78">
        <v>0</v>
      </c>
      <c r="AF28" s="22"/>
      <c r="AG28" s="27" t="str">
        <f t="shared" si="37"/>
        <v xml:space="preserve"> </v>
      </c>
      <c r="AH28" s="78"/>
      <c r="AI28" s="22"/>
      <c r="AJ28" s="27" t="str">
        <f t="shared" si="40"/>
        <v xml:space="preserve"> </v>
      </c>
      <c r="AK28" s="78">
        <v>0</v>
      </c>
      <c r="AL28" s="22"/>
      <c r="AM28" s="27" t="str">
        <f t="shared" si="43"/>
        <v xml:space="preserve"> </v>
      </c>
      <c r="AN28" s="78">
        <v>0</v>
      </c>
      <c r="AO28" s="22"/>
      <c r="AP28" s="27" t="str">
        <f t="shared" si="46"/>
        <v xml:space="preserve"> </v>
      </c>
      <c r="AQ28" s="78"/>
      <c r="AR28" s="22"/>
      <c r="AS28" s="27" t="str">
        <f t="shared" si="49"/>
        <v xml:space="preserve"> </v>
      </c>
      <c r="AT28" s="119">
        <f t="shared" si="53"/>
        <v>0</v>
      </c>
      <c r="AU28" s="119">
        <f t="shared" si="54"/>
        <v>0</v>
      </c>
      <c r="AV28" s="27" t="str">
        <f t="shared" si="52"/>
        <v xml:space="preserve"> </v>
      </c>
    </row>
    <row r="29" spans="1:49" s="14" customFormat="1" ht="15.65" outlineLevel="1" x14ac:dyDescent="0.3">
      <c r="A29" s="35"/>
      <c r="B29" s="35">
        <v>16</v>
      </c>
      <c r="C29" s="36" t="s">
        <v>15</v>
      </c>
      <c r="D29" s="78">
        <v>1729.3999999999999</v>
      </c>
      <c r="E29" s="22">
        <f t="shared" si="55"/>
        <v>2696.7000000000003</v>
      </c>
      <c r="F29" s="25">
        <f t="shared" si="13"/>
        <v>1.5593269341968317</v>
      </c>
      <c r="G29" s="78">
        <v>1629.3</v>
      </c>
      <c r="H29" s="22">
        <v>2558.6</v>
      </c>
      <c r="I29" s="25">
        <f t="shared" si="14"/>
        <v>1.5703676425458786</v>
      </c>
      <c r="J29" s="78">
        <v>41.3</v>
      </c>
      <c r="K29" s="22">
        <v>58.3</v>
      </c>
      <c r="L29" s="25">
        <f t="shared" si="29"/>
        <v>1.4116222760290558</v>
      </c>
      <c r="M29" s="78"/>
      <c r="N29" s="22"/>
      <c r="O29" s="25" t="str">
        <f t="shared" si="30"/>
        <v xml:space="preserve"> </v>
      </c>
      <c r="P29" s="78"/>
      <c r="Q29" s="22">
        <v>7.5</v>
      </c>
      <c r="R29" s="25" t="str">
        <f t="shared" si="31"/>
        <v xml:space="preserve"> </v>
      </c>
      <c r="S29" s="78">
        <v>58.8</v>
      </c>
      <c r="T29" s="22">
        <v>62</v>
      </c>
      <c r="U29" s="25">
        <f t="shared" si="32"/>
        <v>1.0544217687074831</v>
      </c>
      <c r="V29" s="78"/>
      <c r="W29" s="22"/>
      <c r="X29" s="25" t="str">
        <f t="shared" si="33"/>
        <v xml:space="preserve"> </v>
      </c>
      <c r="Y29" s="78"/>
      <c r="Z29" s="22"/>
      <c r="AA29" s="25" t="str">
        <f t="shared" si="34"/>
        <v xml:space="preserve"> </v>
      </c>
      <c r="AB29" s="78"/>
      <c r="AC29" s="22">
        <v>10.3</v>
      </c>
      <c r="AD29" s="25" t="str">
        <f t="shared" si="35"/>
        <v xml:space="preserve"> </v>
      </c>
      <c r="AE29" s="78">
        <v>0</v>
      </c>
      <c r="AF29" s="22"/>
      <c r="AG29" s="27" t="str">
        <f t="shared" si="37"/>
        <v xml:space="preserve"> </v>
      </c>
      <c r="AH29" s="78"/>
      <c r="AI29" s="22"/>
      <c r="AJ29" s="27" t="str">
        <f>IF(AI29=0," ",IF(AI29/AH29*100&gt;200,"св.200",AI29/AH29))</f>
        <v xml:space="preserve"> </v>
      </c>
      <c r="AK29" s="78">
        <v>0</v>
      </c>
      <c r="AL29" s="22"/>
      <c r="AM29" s="27" t="str">
        <f t="shared" si="43"/>
        <v xml:space="preserve"> </v>
      </c>
      <c r="AN29" s="78">
        <v>0</v>
      </c>
      <c r="AO29" s="22"/>
      <c r="AP29" s="27" t="str">
        <f t="shared" si="46"/>
        <v xml:space="preserve"> </v>
      </c>
      <c r="AQ29" s="78"/>
      <c r="AR29" s="22"/>
      <c r="AS29" s="27" t="str">
        <f>IF(AR29=0," ",IF(AR29/AQ29*100&gt;200,"св.200",AR29/AQ29))</f>
        <v xml:space="preserve"> </v>
      </c>
      <c r="AT29" s="119">
        <f t="shared" si="53"/>
        <v>0</v>
      </c>
      <c r="AU29" s="119">
        <f t="shared" si="54"/>
        <v>0</v>
      </c>
      <c r="AV29" s="27" t="str">
        <f t="shared" si="52"/>
        <v xml:space="preserve"> </v>
      </c>
    </row>
    <row r="30" spans="1:49" s="14" customFormat="1" ht="15.65" outlineLevel="1" x14ac:dyDescent="0.3">
      <c r="A30" s="35"/>
      <c r="B30" s="35">
        <v>17</v>
      </c>
      <c r="C30" s="36" t="s">
        <v>168</v>
      </c>
      <c r="D30" s="78">
        <v>1378.7</v>
      </c>
      <c r="E30" s="22">
        <f t="shared" si="55"/>
        <v>1808.8999999999999</v>
      </c>
      <c r="F30" s="25">
        <f t="shared" si="13"/>
        <v>1.312033074635526</v>
      </c>
      <c r="G30" s="78">
        <v>1050.3</v>
      </c>
      <c r="H30" s="22">
        <v>1258.5999999999999</v>
      </c>
      <c r="I30" s="25">
        <f t="shared" si="14"/>
        <v>1.1983242882985814</v>
      </c>
      <c r="J30" s="78">
        <v>38.9</v>
      </c>
      <c r="K30" s="22">
        <v>55</v>
      </c>
      <c r="L30" s="25">
        <f t="shared" si="29"/>
        <v>1.4138817480719794</v>
      </c>
      <c r="M30" s="78">
        <v>110.3</v>
      </c>
      <c r="N30" s="22">
        <v>110.3</v>
      </c>
      <c r="O30" s="25">
        <f t="shared" si="30"/>
        <v>1</v>
      </c>
      <c r="P30" s="78">
        <v>101</v>
      </c>
      <c r="Q30" s="22">
        <v>92.6</v>
      </c>
      <c r="R30" s="25">
        <f t="shared" si="31"/>
        <v>0.91683168316831676</v>
      </c>
      <c r="S30" s="78">
        <v>78.2</v>
      </c>
      <c r="T30" s="22">
        <v>87.4</v>
      </c>
      <c r="U30" s="25">
        <f t="shared" si="32"/>
        <v>1.1176470588235294</v>
      </c>
      <c r="V30" s="78"/>
      <c r="W30" s="22"/>
      <c r="X30" s="25" t="str">
        <f t="shared" si="33"/>
        <v xml:space="preserve"> </v>
      </c>
      <c r="Y30" s="78"/>
      <c r="Z30" s="22"/>
      <c r="AA30" s="25" t="str">
        <f t="shared" si="34"/>
        <v xml:space="preserve"> </v>
      </c>
      <c r="AB30" s="78"/>
      <c r="AC30" s="22">
        <v>205</v>
      </c>
      <c r="AD30" s="25" t="str">
        <f t="shared" si="35"/>
        <v xml:space="preserve"> </v>
      </c>
      <c r="AE30" s="78">
        <v>0</v>
      </c>
      <c r="AF30" s="22"/>
      <c r="AG30" s="27" t="str">
        <f t="shared" si="37"/>
        <v xml:space="preserve"> </v>
      </c>
      <c r="AH30" s="78"/>
      <c r="AI30" s="22"/>
      <c r="AJ30" s="27" t="str">
        <f t="shared" si="40"/>
        <v xml:space="preserve"> </v>
      </c>
      <c r="AK30" s="78">
        <v>0</v>
      </c>
      <c r="AL30" s="22"/>
      <c r="AM30" s="27" t="str">
        <f t="shared" si="43"/>
        <v xml:space="preserve"> </v>
      </c>
      <c r="AN30" s="78">
        <v>0</v>
      </c>
      <c r="AO30" s="22"/>
      <c r="AP30" s="27" t="str">
        <f t="shared" si="46"/>
        <v xml:space="preserve"> </v>
      </c>
      <c r="AQ30" s="78"/>
      <c r="AR30" s="22"/>
      <c r="AS30" s="27" t="str">
        <f>IF(AR30=0," ",IF(AR30/AQ30*100&gt;200,"св.200",AR30/AQ30))</f>
        <v xml:space="preserve"> </v>
      </c>
      <c r="AT30" s="119">
        <f t="shared" si="53"/>
        <v>0</v>
      </c>
      <c r="AU30" s="119">
        <f t="shared" si="54"/>
        <v>0</v>
      </c>
      <c r="AV30" s="27" t="str">
        <f t="shared" si="52"/>
        <v xml:space="preserve"> </v>
      </c>
    </row>
    <row r="31" spans="1:49" s="14" customFormat="1" ht="15.65" outlineLevel="1" x14ac:dyDescent="0.3">
      <c r="A31" s="35"/>
      <c r="B31" s="35">
        <v>18</v>
      </c>
      <c r="C31" s="36" t="s">
        <v>172</v>
      </c>
      <c r="D31" s="78">
        <v>4131.2</v>
      </c>
      <c r="E31" s="22">
        <f t="shared" si="55"/>
        <v>3458.7000000000003</v>
      </c>
      <c r="F31" s="25">
        <f t="shared" si="13"/>
        <v>0.83721436870642918</v>
      </c>
      <c r="G31" s="78">
        <v>2984.1</v>
      </c>
      <c r="H31" s="22">
        <v>2845.4</v>
      </c>
      <c r="I31" s="25">
        <f t="shared" si="14"/>
        <v>0.95352032438591205</v>
      </c>
      <c r="J31" s="78">
        <v>250.1</v>
      </c>
      <c r="K31" s="22">
        <v>353.4</v>
      </c>
      <c r="L31" s="25">
        <f t="shared" si="29"/>
        <v>1.4130347860855657</v>
      </c>
      <c r="M31" s="78">
        <v>27.9</v>
      </c>
      <c r="N31" s="22">
        <v>20.5</v>
      </c>
      <c r="O31" s="25">
        <f t="shared" si="30"/>
        <v>0.73476702508960579</v>
      </c>
      <c r="P31" s="78">
        <v>40.299999999999997</v>
      </c>
      <c r="Q31" s="22">
        <v>40.299999999999997</v>
      </c>
      <c r="R31" s="25">
        <f t="shared" si="31"/>
        <v>1</v>
      </c>
      <c r="S31" s="78">
        <v>61.2</v>
      </c>
      <c r="T31" s="22">
        <v>109.7</v>
      </c>
      <c r="U31" s="25">
        <f t="shared" si="32"/>
        <v>1.792483660130719</v>
      </c>
      <c r="V31" s="78"/>
      <c r="W31" s="22"/>
      <c r="X31" s="25" t="str">
        <f t="shared" si="33"/>
        <v xml:space="preserve"> </v>
      </c>
      <c r="Y31" s="78"/>
      <c r="Z31" s="22"/>
      <c r="AA31" s="25" t="str">
        <f t="shared" si="34"/>
        <v xml:space="preserve"> </v>
      </c>
      <c r="AB31" s="78">
        <v>767.6</v>
      </c>
      <c r="AC31" s="22">
        <v>89.4</v>
      </c>
      <c r="AD31" s="25">
        <f t="shared" si="35"/>
        <v>0.11646690984887963</v>
      </c>
      <c r="AE31" s="78">
        <v>0</v>
      </c>
      <c r="AF31" s="22"/>
      <c r="AG31" s="27" t="str">
        <f t="shared" si="37"/>
        <v xml:space="preserve"> </v>
      </c>
      <c r="AH31" s="78"/>
      <c r="AI31" s="22"/>
      <c r="AJ31" s="27" t="str">
        <f t="shared" si="40"/>
        <v xml:space="preserve"> </v>
      </c>
      <c r="AK31" s="78">
        <v>0</v>
      </c>
      <c r="AL31" s="22"/>
      <c r="AM31" s="27" t="str">
        <f t="shared" si="43"/>
        <v xml:space="preserve"> </v>
      </c>
      <c r="AN31" s="78">
        <v>0</v>
      </c>
      <c r="AO31" s="72"/>
      <c r="AP31" s="27" t="str">
        <f t="shared" si="46"/>
        <v xml:space="preserve"> </v>
      </c>
      <c r="AQ31" s="78"/>
      <c r="AR31" s="22"/>
      <c r="AS31" s="27" t="str">
        <f>IF(AR31=0," ",IF(AR31/AQ31*100&gt;200,"св.200",AR31/AQ31))</f>
        <v xml:space="preserve"> </v>
      </c>
      <c r="AT31" s="119">
        <f t="shared" si="53"/>
        <v>0</v>
      </c>
      <c r="AU31" s="119">
        <f t="shared" si="54"/>
        <v>0</v>
      </c>
      <c r="AV31" s="27" t="str">
        <f>IF(AT31=0," ",IF(AU31/AT31*100&gt;200,"св.200",AU31/AT31))</f>
        <v xml:space="preserve"> </v>
      </c>
      <c r="AW31" s="39"/>
    </row>
    <row r="32" spans="1:49" s="14" customFormat="1" ht="15.65" outlineLevel="1" x14ac:dyDescent="0.3">
      <c r="A32" s="35"/>
      <c r="B32" s="35">
        <v>19</v>
      </c>
      <c r="C32" s="36" t="s">
        <v>16</v>
      </c>
      <c r="D32" s="78">
        <v>9178.1000000000022</v>
      </c>
      <c r="E32" s="22">
        <f t="shared" si="55"/>
        <v>3270.1</v>
      </c>
      <c r="F32" s="25">
        <f t="shared" si="13"/>
        <v>0.35629378629563846</v>
      </c>
      <c r="G32" s="78">
        <v>9077.6</v>
      </c>
      <c r="H32" s="22">
        <v>3144.6</v>
      </c>
      <c r="I32" s="25">
        <f t="shared" si="14"/>
        <v>0.34641314884991625</v>
      </c>
      <c r="J32" s="78">
        <v>69.2</v>
      </c>
      <c r="K32" s="22">
        <v>97.9</v>
      </c>
      <c r="L32" s="25">
        <f t="shared" si="29"/>
        <v>1.4147398843930636</v>
      </c>
      <c r="M32" s="78"/>
      <c r="N32" s="22"/>
      <c r="O32" s="25" t="str">
        <f t="shared" si="30"/>
        <v xml:space="preserve"> </v>
      </c>
      <c r="P32" s="78">
        <v>15.2</v>
      </c>
      <c r="Q32" s="22">
        <v>7.9</v>
      </c>
      <c r="R32" s="25">
        <f t="shared" si="31"/>
        <v>0.51973684210526316</v>
      </c>
      <c r="S32" s="78">
        <v>16.100000000000001</v>
      </c>
      <c r="T32" s="22">
        <v>18.5</v>
      </c>
      <c r="U32" s="25">
        <f t="shared" si="32"/>
        <v>1.1490683229813663</v>
      </c>
      <c r="V32" s="78"/>
      <c r="W32" s="22"/>
      <c r="X32" s="25" t="str">
        <f t="shared" si="33"/>
        <v xml:space="preserve"> </v>
      </c>
      <c r="Y32" s="78"/>
      <c r="Z32" s="22"/>
      <c r="AA32" s="25" t="str">
        <f t="shared" si="34"/>
        <v xml:space="preserve"> </v>
      </c>
      <c r="AB32" s="78"/>
      <c r="AC32" s="22">
        <v>1.2</v>
      </c>
      <c r="AD32" s="25" t="str">
        <f t="shared" si="35"/>
        <v xml:space="preserve"> </v>
      </c>
      <c r="AE32" s="78">
        <v>0</v>
      </c>
      <c r="AF32" s="22"/>
      <c r="AG32" s="27" t="str">
        <f t="shared" si="37"/>
        <v xml:space="preserve"> </v>
      </c>
      <c r="AH32" s="78"/>
      <c r="AI32" s="22"/>
      <c r="AJ32" s="27" t="str">
        <f t="shared" si="40"/>
        <v xml:space="preserve"> </v>
      </c>
      <c r="AK32" s="78">
        <v>0</v>
      </c>
      <c r="AL32" s="22"/>
      <c r="AM32" s="27" t="str">
        <f t="shared" si="43"/>
        <v xml:space="preserve"> </v>
      </c>
      <c r="AN32" s="78">
        <v>0</v>
      </c>
      <c r="AO32" s="22"/>
      <c r="AP32" s="27" t="str">
        <f t="shared" si="46"/>
        <v xml:space="preserve"> </v>
      </c>
      <c r="AQ32" s="78"/>
      <c r="AR32" s="22"/>
      <c r="AS32" s="27"/>
      <c r="AT32" s="119">
        <f t="shared" si="53"/>
        <v>0</v>
      </c>
      <c r="AU32" s="119">
        <f t="shared" si="54"/>
        <v>0</v>
      </c>
      <c r="AV32" s="27" t="str">
        <f t="shared" si="52"/>
        <v xml:space="preserve"> </v>
      </c>
    </row>
    <row r="33" spans="1:101" s="14" customFormat="1" ht="15.65" outlineLevel="1" x14ac:dyDescent="0.3">
      <c r="A33" s="35"/>
      <c r="B33" s="35">
        <v>20</v>
      </c>
      <c r="C33" s="36" t="s">
        <v>17</v>
      </c>
      <c r="D33" s="78">
        <v>3780.7999999999997</v>
      </c>
      <c r="E33" s="22">
        <f t="shared" si="55"/>
        <v>3820.8999999999996</v>
      </c>
      <c r="F33" s="25">
        <f t="shared" si="13"/>
        <v>1.0106062209056283</v>
      </c>
      <c r="G33" s="78">
        <v>3635.1</v>
      </c>
      <c r="H33" s="22">
        <v>3608.2</v>
      </c>
      <c r="I33" s="25">
        <f t="shared" si="14"/>
        <v>0.99259992847514511</v>
      </c>
      <c r="J33" s="78">
        <v>112.2</v>
      </c>
      <c r="K33" s="22">
        <v>158.6</v>
      </c>
      <c r="L33" s="25">
        <f t="shared" si="29"/>
        <v>1.4135472370766489</v>
      </c>
      <c r="M33" s="78">
        <v>19.2</v>
      </c>
      <c r="N33" s="22">
        <v>17.399999999999999</v>
      </c>
      <c r="O33" s="25">
        <f t="shared" si="30"/>
        <v>0.90625</v>
      </c>
      <c r="P33" s="78"/>
      <c r="Q33" s="22"/>
      <c r="R33" s="25" t="str">
        <f t="shared" si="31"/>
        <v xml:space="preserve"> </v>
      </c>
      <c r="S33" s="78">
        <v>14.3</v>
      </c>
      <c r="T33" s="22">
        <v>19.7</v>
      </c>
      <c r="U33" s="25">
        <f t="shared" si="32"/>
        <v>1.3776223776223775</v>
      </c>
      <c r="V33" s="78"/>
      <c r="W33" s="22"/>
      <c r="X33" s="25" t="str">
        <f t="shared" si="33"/>
        <v xml:space="preserve"> </v>
      </c>
      <c r="Y33" s="78"/>
      <c r="Z33" s="22"/>
      <c r="AA33" s="25" t="str">
        <f t="shared" si="34"/>
        <v xml:space="preserve"> </v>
      </c>
      <c r="AB33" s="78"/>
      <c r="AC33" s="22">
        <v>17</v>
      </c>
      <c r="AD33" s="25" t="str">
        <f t="shared" si="35"/>
        <v xml:space="preserve"> </v>
      </c>
      <c r="AE33" s="78">
        <v>0</v>
      </c>
      <c r="AF33" s="22"/>
      <c r="AG33" s="27" t="str">
        <f t="shared" si="37"/>
        <v xml:space="preserve"> </v>
      </c>
      <c r="AH33" s="78"/>
      <c r="AI33" s="22"/>
      <c r="AJ33" s="27" t="str">
        <f t="shared" si="40"/>
        <v xml:space="preserve"> </v>
      </c>
      <c r="AK33" s="78">
        <v>0</v>
      </c>
      <c r="AL33" s="22"/>
      <c r="AM33" s="27" t="str">
        <f t="shared" si="43"/>
        <v xml:space="preserve"> </v>
      </c>
      <c r="AN33" s="78">
        <v>0</v>
      </c>
      <c r="AO33" s="22"/>
      <c r="AP33" s="27" t="str">
        <f t="shared" si="46"/>
        <v xml:space="preserve"> </v>
      </c>
      <c r="AQ33" s="78"/>
      <c r="AR33" s="22"/>
      <c r="AS33" s="27" t="str">
        <f>IF(AR33=0," ",IF(AR33/AQ33*100&gt;200,"св.200",AR33/AQ33))</f>
        <v xml:space="preserve"> </v>
      </c>
      <c r="AT33" s="119">
        <f t="shared" si="53"/>
        <v>0</v>
      </c>
      <c r="AU33" s="119">
        <f t="shared" si="54"/>
        <v>0</v>
      </c>
      <c r="AV33" s="27" t="str">
        <f t="shared" si="52"/>
        <v xml:space="preserve"> </v>
      </c>
    </row>
    <row r="34" spans="1:101" s="14" customFormat="1" ht="15.65" outlineLevel="1" x14ac:dyDescent="0.3">
      <c r="A34" s="35"/>
      <c r="B34" s="35">
        <v>21</v>
      </c>
      <c r="C34" s="36" t="s">
        <v>18</v>
      </c>
      <c r="D34" s="78">
        <v>1523.7</v>
      </c>
      <c r="E34" s="22">
        <f t="shared" si="55"/>
        <v>1181.9000000000001</v>
      </c>
      <c r="F34" s="25">
        <f t="shared" si="13"/>
        <v>0.77567762682942842</v>
      </c>
      <c r="G34" s="78">
        <v>1388.6</v>
      </c>
      <c r="H34" s="22">
        <v>913.7</v>
      </c>
      <c r="I34" s="25">
        <f t="shared" si="14"/>
        <v>0.65800086417974946</v>
      </c>
      <c r="J34" s="78">
        <v>82.7</v>
      </c>
      <c r="K34" s="22">
        <v>116.8</v>
      </c>
      <c r="L34" s="25">
        <f t="shared" si="29"/>
        <v>1.4123337363966142</v>
      </c>
      <c r="M34" s="78">
        <v>27.2</v>
      </c>
      <c r="N34" s="22">
        <v>21.2</v>
      </c>
      <c r="O34" s="25">
        <f t="shared" si="30"/>
        <v>0.77941176470588236</v>
      </c>
      <c r="P34" s="78"/>
      <c r="Q34" s="22"/>
      <c r="R34" s="25" t="str">
        <f t="shared" si="31"/>
        <v xml:space="preserve"> </v>
      </c>
      <c r="S34" s="78">
        <v>25.2</v>
      </c>
      <c r="T34" s="22">
        <v>37.9</v>
      </c>
      <c r="U34" s="25">
        <f t="shared" si="32"/>
        <v>1.503968253968254</v>
      </c>
      <c r="V34" s="78"/>
      <c r="W34" s="22"/>
      <c r="X34" s="25" t="str">
        <f t="shared" si="33"/>
        <v xml:space="preserve"> </v>
      </c>
      <c r="Y34" s="78"/>
      <c r="Z34" s="22"/>
      <c r="AA34" s="25" t="str">
        <f t="shared" si="34"/>
        <v xml:space="preserve"> </v>
      </c>
      <c r="AB34" s="78"/>
      <c r="AC34" s="22">
        <v>92.3</v>
      </c>
      <c r="AD34" s="25" t="str">
        <f t="shared" si="35"/>
        <v xml:space="preserve"> </v>
      </c>
      <c r="AE34" s="78">
        <v>0</v>
      </c>
      <c r="AF34" s="22"/>
      <c r="AG34" s="27" t="str">
        <f t="shared" si="37"/>
        <v xml:space="preserve"> </v>
      </c>
      <c r="AH34" s="78"/>
      <c r="AI34" s="22"/>
      <c r="AJ34" s="27" t="str">
        <f t="shared" si="40"/>
        <v xml:space="preserve"> </v>
      </c>
      <c r="AK34" s="78">
        <v>0</v>
      </c>
      <c r="AL34" s="22"/>
      <c r="AM34" s="27" t="str">
        <f t="shared" si="43"/>
        <v xml:space="preserve"> </v>
      </c>
      <c r="AN34" s="78">
        <v>0</v>
      </c>
      <c r="AO34" s="22"/>
      <c r="AP34" s="27" t="str">
        <f t="shared" si="46"/>
        <v xml:space="preserve"> </v>
      </c>
      <c r="AQ34" s="78"/>
      <c r="AR34" s="22"/>
      <c r="AS34" s="27" t="str">
        <f t="shared" si="49"/>
        <v xml:space="preserve"> </v>
      </c>
      <c r="AT34" s="119">
        <f t="shared" si="53"/>
        <v>0</v>
      </c>
      <c r="AU34" s="119">
        <f t="shared" si="54"/>
        <v>0</v>
      </c>
      <c r="AV34" s="27" t="str">
        <f t="shared" si="52"/>
        <v xml:space="preserve"> </v>
      </c>
    </row>
    <row r="35" spans="1:101" s="16" customFormat="1" ht="36.799999999999997" customHeight="1" x14ac:dyDescent="0.25">
      <c r="A35" s="37"/>
      <c r="B35" s="37"/>
      <c r="C35" s="38" t="s">
        <v>32</v>
      </c>
      <c r="D35" s="29">
        <f>D6+D13</f>
        <v>309911.00000000006</v>
      </c>
      <c r="E35" s="29">
        <f>E6+E13</f>
        <v>261967.92</v>
      </c>
      <c r="F35" s="30">
        <f t="shared" si="13"/>
        <v>0.84530048949537118</v>
      </c>
      <c r="G35" s="29">
        <f>G6+G13</f>
        <v>90761.5</v>
      </c>
      <c r="H35" s="29">
        <f>H6+H13</f>
        <v>86464.219999999987</v>
      </c>
      <c r="I35" s="30">
        <f t="shared" si="14"/>
        <v>0.95265305223029573</v>
      </c>
      <c r="J35" s="29">
        <f>J6+J13</f>
        <v>8622.3000000000011</v>
      </c>
      <c r="K35" s="29">
        <f>K6+K13</f>
        <v>12186.800000000001</v>
      </c>
      <c r="L35" s="30">
        <f t="shared" si="29"/>
        <v>1.4134047759878454</v>
      </c>
      <c r="M35" s="29">
        <f>M6+M13</f>
        <v>2144.3999999999996</v>
      </c>
      <c r="N35" s="29">
        <f>N6+N13</f>
        <v>1552</v>
      </c>
      <c r="O35" s="30">
        <f t="shared" si="30"/>
        <v>0.72374556985637017</v>
      </c>
      <c r="P35" s="29">
        <f>P6+P13</f>
        <v>2218.8000000000002</v>
      </c>
      <c r="Q35" s="29">
        <f>Q6+Q13</f>
        <v>733.3</v>
      </c>
      <c r="R35" s="30">
        <f t="shared" si="31"/>
        <v>0.33049396069947717</v>
      </c>
      <c r="S35" s="29">
        <f>S6+S13</f>
        <v>3585.1000000000004</v>
      </c>
      <c r="T35" s="29">
        <f>T6+T13</f>
        <v>4166.1000000000004</v>
      </c>
      <c r="U35" s="30">
        <f t="shared" si="32"/>
        <v>1.162059635714485</v>
      </c>
      <c r="V35" s="29">
        <f>V6+V13</f>
        <v>70143.7</v>
      </c>
      <c r="W35" s="29">
        <f>W6+W13</f>
        <v>36190.199999999997</v>
      </c>
      <c r="X35" s="30">
        <f t="shared" si="33"/>
        <v>0.51594369843621024</v>
      </c>
      <c r="Y35" s="29">
        <f>Y6+Y13</f>
        <v>130592.90000000001</v>
      </c>
      <c r="Z35" s="29">
        <f>Z6+Z13</f>
        <v>114928.20000000001</v>
      </c>
      <c r="AA35" s="30">
        <f t="shared" si="34"/>
        <v>0.88004937481287271</v>
      </c>
      <c r="AB35" s="29">
        <f>AB6+AB13</f>
        <v>1841.5</v>
      </c>
      <c r="AC35" s="29">
        <f>AC6+AC13</f>
        <v>5746.4</v>
      </c>
      <c r="AD35" s="30" t="str">
        <f t="shared" si="35"/>
        <v>св.200</v>
      </c>
      <c r="AE35" s="29">
        <f>AE6+AE13</f>
        <v>0.8</v>
      </c>
      <c r="AF35" s="29">
        <f>AF6+AF13</f>
        <v>0.70000000000000007</v>
      </c>
      <c r="AG35" s="30">
        <f t="shared" si="37"/>
        <v>0.875</v>
      </c>
      <c r="AH35" s="29">
        <f>AH6+AH13</f>
        <v>0</v>
      </c>
      <c r="AI35" s="29">
        <f>AI6+AI13</f>
        <v>0</v>
      </c>
      <c r="AJ35" s="30" t="str">
        <f t="shared" si="40"/>
        <v xml:space="preserve"> </v>
      </c>
      <c r="AK35" s="29">
        <f>AK6+AK13</f>
        <v>0.7</v>
      </c>
      <c r="AL35" s="29">
        <f>AL6+AL13</f>
        <v>0.60000000000000009</v>
      </c>
      <c r="AM35" s="30">
        <f t="shared" si="43"/>
        <v>0.85714285714285732</v>
      </c>
      <c r="AN35" s="29">
        <f>AN6+AN13</f>
        <v>0</v>
      </c>
      <c r="AO35" s="29">
        <f>AO6+AO13</f>
        <v>0</v>
      </c>
      <c r="AP35" s="30" t="str">
        <f t="shared" si="46"/>
        <v xml:space="preserve"> </v>
      </c>
      <c r="AQ35" s="29">
        <f>AQ6+AQ13</f>
        <v>0.1</v>
      </c>
      <c r="AR35" s="29">
        <f>AR6+AR13</f>
        <v>0.1</v>
      </c>
      <c r="AS35" s="30">
        <f t="shared" si="49"/>
        <v>1</v>
      </c>
      <c r="AT35" s="29">
        <f>AT6+AT13</f>
        <v>0</v>
      </c>
      <c r="AU35" s="29">
        <f>AU6+AU13</f>
        <v>0</v>
      </c>
      <c r="AV35" s="28" t="str">
        <f>IF(AT35=0," ",IF(AU35/AT35*100&gt;200,"св.200",AU35/AT35))</f>
        <v xml:space="preserve"> </v>
      </c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</row>
    <row r="36" spans="1:101" s="63" customFormat="1" ht="34.450000000000003" customHeight="1" outlineLevel="1" x14ac:dyDescent="0.3">
      <c r="C36" s="101"/>
      <c r="D36" s="146"/>
      <c r="E36" s="147"/>
      <c r="F36" s="75"/>
      <c r="G36" s="64"/>
      <c r="H36" s="64"/>
      <c r="I36" s="64"/>
      <c r="J36" s="64"/>
      <c r="K36" s="11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H36" s="64"/>
      <c r="AI36" s="64"/>
      <c r="AK36" s="64"/>
      <c r="AL36" s="64"/>
      <c r="AN36" s="64"/>
      <c r="AO36" s="64"/>
      <c r="AQ36" s="64"/>
      <c r="AR36" s="64"/>
      <c r="AU36" s="117"/>
    </row>
    <row r="37" spans="1:101" s="63" customFormat="1" ht="21" customHeight="1" x14ac:dyDescent="0.3">
      <c r="C37" s="71"/>
      <c r="D37" s="65"/>
      <c r="E37" s="65"/>
      <c r="F37" s="66"/>
      <c r="G37" s="64"/>
      <c r="H37" s="64"/>
      <c r="I37" s="64"/>
      <c r="J37" s="97"/>
      <c r="K37" s="133"/>
      <c r="L37" s="133"/>
      <c r="M37" s="133"/>
      <c r="N37" s="123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H37" s="64"/>
      <c r="AI37" s="64"/>
      <c r="AK37" s="64"/>
      <c r="AL37" s="64"/>
      <c r="AN37" s="64"/>
      <c r="AO37" s="64"/>
      <c r="AP37" s="67"/>
      <c r="AQ37" s="64"/>
      <c r="AR37" s="64"/>
      <c r="AU37" s="117"/>
    </row>
    <row r="38" spans="1:101" s="63" customFormat="1" ht="21.8" customHeight="1" x14ac:dyDescent="0.3">
      <c r="C38" s="68"/>
      <c r="D38" s="70"/>
      <c r="E38" s="122"/>
      <c r="F38" s="98"/>
      <c r="G38" s="98"/>
      <c r="H38" s="98"/>
      <c r="I38" s="98"/>
      <c r="J38" s="98"/>
      <c r="K38" s="134"/>
      <c r="L38" s="130"/>
      <c r="M38" s="123"/>
      <c r="N38" s="123"/>
      <c r="O38" s="98"/>
      <c r="P38" s="98"/>
      <c r="Q38" s="98"/>
      <c r="R38" s="98"/>
      <c r="S38" s="98"/>
      <c r="T38" s="98"/>
      <c r="U38" s="97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H38" s="64"/>
      <c r="AI38" s="64"/>
      <c r="AK38" s="64"/>
      <c r="AL38" s="64"/>
      <c r="AN38" s="64"/>
      <c r="AO38" s="64"/>
      <c r="AQ38" s="64"/>
      <c r="AR38" s="64"/>
      <c r="AU38" s="117"/>
    </row>
    <row r="39" spans="1:101" s="63" customFormat="1" ht="17.55" x14ac:dyDescent="0.3">
      <c r="C39" s="64"/>
      <c r="D39" s="69"/>
      <c r="E39" s="69"/>
      <c r="F39" s="98"/>
      <c r="G39" s="98"/>
      <c r="H39" s="98"/>
      <c r="I39" s="98"/>
      <c r="J39" s="98"/>
      <c r="K39" s="134"/>
      <c r="L39" s="132"/>
      <c r="M39" s="123"/>
      <c r="N39" s="99"/>
      <c r="O39" s="99"/>
      <c r="P39" s="99"/>
      <c r="Q39" s="99"/>
      <c r="R39" s="99"/>
      <c r="S39" s="99"/>
      <c r="T39" s="99"/>
      <c r="U39" s="97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H39" s="64"/>
      <c r="AI39" s="64"/>
      <c r="AK39" s="64"/>
      <c r="AL39" s="64"/>
      <c r="AN39" s="64"/>
      <c r="AO39" s="64"/>
      <c r="AQ39" s="64"/>
      <c r="AR39" s="64"/>
      <c r="AU39" s="117"/>
    </row>
    <row r="40" spans="1:101" s="63" customFormat="1" ht="17.55" x14ac:dyDescent="0.3">
      <c r="C40" s="64"/>
      <c r="D40" s="69"/>
      <c r="E40" s="65"/>
      <c r="F40" s="98"/>
      <c r="G40" s="98"/>
      <c r="H40" s="98"/>
      <c r="I40" s="98"/>
      <c r="J40" s="98"/>
      <c r="K40" s="134"/>
      <c r="L40" s="131"/>
      <c r="M40" s="123"/>
      <c r="N40" s="97"/>
      <c r="O40" s="97"/>
      <c r="P40" s="97"/>
      <c r="Q40" s="97"/>
      <c r="R40" s="97"/>
      <c r="S40" s="97"/>
      <c r="T40" s="97"/>
      <c r="U40" s="97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H40" s="64"/>
      <c r="AI40" s="64"/>
      <c r="AK40" s="64"/>
      <c r="AL40" s="64"/>
      <c r="AN40" s="64"/>
      <c r="AO40" s="64"/>
      <c r="AQ40" s="64"/>
      <c r="AR40" s="64"/>
      <c r="AU40" s="117"/>
    </row>
    <row r="41" spans="1:101" s="63" customFormat="1" ht="17.55" x14ac:dyDescent="0.3">
      <c r="C41" s="64"/>
      <c r="D41" s="69"/>
      <c r="E41" s="69"/>
      <c r="F41" s="98"/>
      <c r="G41" s="98"/>
      <c r="H41" s="98"/>
      <c r="I41" s="98"/>
      <c r="J41" s="98"/>
      <c r="K41" s="134"/>
      <c r="L41" s="131"/>
      <c r="M41" s="123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H41" s="64"/>
      <c r="AI41" s="64"/>
      <c r="AK41" s="64"/>
      <c r="AL41" s="64"/>
      <c r="AN41" s="64"/>
      <c r="AO41" s="64"/>
      <c r="AQ41" s="64"/>
      <c r="AR41" s="64"/>
      <c r="AU41" s="117"/>
    </row>
    <row r="42" spans="1:101" s="63" customFormat="1" ht="17.55" x14ac:dyDescent="0.3">
      <c r="C42" s="64"/>
      <c r="D42" s="69"/>
      <c r="E42" s="124"/>
      <c r="F42" s="98"/>
      <c r="G42" s="98"/>
      <c r="H42" s="98"/>
      <c r="I42" s="98"/>
      <c r="J42" s="98"/>
      <c r="K42" s="134"/>
      <c r="L42" s="131"/>
      <c r="M42" s="123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H42" s="64"/>
      <c r="AI42" s="64"/>
      <c r="AK42" s="64"/>
      <c r="AL42" s="64"/>
      <c r="AN42" s="64"/>
      <c r="AO42" s="64"/>
      <c r="AQ42" s="64"/>
      <c r="AR42" s="64"/>
      <c r="AU42" s="117"/>
    </row>
    <row r="43" spans="1:101" s="63" customFormat="1" ht="17.55" x14ac:dyDescent="0.3">
      <c r="C43" s="64"/>
      <c r="D43" s="69"/>
      <c r="E43" s="124"/>
      <c r="F43" s="97"/>
      <c r="G43" s="97"/>
      <c r="H43" s="97"/>
      <c r="I43" s="97"/>
      <c r="J43" s="97"/>
      <c r="K43" s="134"/>
      <c r="L43" s="131"/>
      <c r="M43" s="123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H43" s="64"/>
      <c r="AI43" s="64"/>
      <c r="AK43" s="64"/>
      <c r="AL43" s="64"/>
      <c r="AN43" s="64"/>
      <c r="AO43" s="64"/>
      <c r="AQ43" s="64"/>
      <c r="AR43" s="64"/>
      <c r="AU43" s="117"/>
    </row>
    <row r="44" spans="1:101" s="63" customFormat="1" ht="15.65" x14ac:dyDescent="0.3">
      <c r="C44" s="64"/>
      <c r="D44" s="69"/>
      <c r="E44" s="124"/>
      <c r="F44" s="97"/>
      <c r="G44" s="97"/>
      <c r="H44" s="97"/>
      <c r="I44" s="125"/>
      <c r="J44" s="97"/>
      <c r="K44" s="135"/>
      <c r="L44" s="135"/>
      <c r="M44" s="135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H44" s="64"/>
      <c r="AI44" s="64"/>
      <c r="AK44" s="64"/>
      <c r="AL44" s="64"/>
      <c r="AN44" s="64"/>
      <c r="AO44" s="64"/>
      <c r="AQ44" s="64"/>
      <c r="AR44" s="64"/>
      <c r="AU44" s="117"/>
    </row>
    <row r="45" spans="1:101" s="63" customFormat="1" ht="17.55" x14ac:dyDescent="0.3">
      <c r="C45" s="64"/>
      <c r="D45" s="69"/>
      <c r="E45" s="124"/>
      <c r="F45" s="97"/>
      <c r="G45" s="97"/>
      <c r="H45" s="97"/>
      <c r="I45" s="97"/>
      <c r="J45" s="97"/>
      <c r="K45" s="136"/>
      <c r="L45" s="131"/>
      <c r="M45" s="123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H45" s="64"/>
      <c r="AI45" s="64"/>
      <c r="AK45" s="64"/>
      <c r="AL45" s="64"/>
      <c r="AN45" s="64"/>
      <c r="AO45" s="64"/>
      <c r="AQ45" s="64"/>
      <c r="AR45" s="64"/>
      <c r="AU45" s="117"/>
    </row>
    <row r="46" spans="1:101" s="63" customFormat="1" ht="17.55" x14ac:dyDescent="0.3">
      <c r="C46" s="64"/>
      <c r="D46" s="69"/>
      <c r="E46" s="124"/>
      <c r="F46" s="97"/>
      <c r="G46" s="97"/>
      <c r="H46" s="97"/>
      <c r="I46" s="97"/>
      <c r="J46" s="97"/>
      <c r="K46" s="136"/>
      <c r="L46" s="131"/>
      <c r="M46" s="123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H46" s="64"/>
      <c r="AI46" s="64"/>
      <c r="AK46" s="64"/>
      <c r="AL46" s="64"/>
      <c r="AN46" s="64"/>
      <c r="AO46" s="64"/>
      <c r="AQ46" s="64"/>
      <c r="AR46" s="64"/>
      <c r="AU46" s="117"/>
    </row>
    <row r="47" spans="1:101" s="63" customFormat="1" ht="17.55" x14ac:dyDescent="0.3">
      <c r="C47" s="64"/>
      <c r="D47" s="69"/>
      <c r="E47" s="69"/>
      <c r="F47" s="64"/>
      <c r="G47" s="64"/>
      <c r="H47" s="64"/>
      <c r="I47" s="64"/>
      <c r="J47" s="64"/>
      <c r="K47" s="136"/>
      <c r="L47" s="131"/>
      <c r="M47" s="123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H47" s="64"/>
      <c r="AI47" s="64"/>
      <c r="AK47" s="64"/>
      <c r="AL47" s="64"/>
      <c r="AN47" s="64"/>
      <c r="AO47" s="64"/>
      <c r="AQ47" s="64"/>
      <c r="AR47" s="64"/>
      <c r="AU47" s="117"/>
    </row>
    <row r="48" spans="1:101" s="63" customFormat="1" ht="17.55" x14ac:dyDescent="0.3">
      <c r="C48" s="64"/>
      <c r="D48" s="69"/>
      <c r="E48" s="69"/>
      <c r="F48" s="64"/>
      <c r="G48" s="64"/>
      <c r="H48" s="64"/>
      <c r="I48" s="64"/>
      <c r="J48" s="64"/>
      <c r="K48" s="136"/>
      <c r="L48" s="131"/>
      <c r="M48" s="12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H48" s="64"/>
      <c r="AI48" s="64"/>
      <c r="AK48" s="64"/>
      <c r="AL48" s="64"/>
      <c r="AN48" s="64"/>
      <c r="AO48" s="64"/>
      <c r="AQ48" s="64"/>
      <c r="AR48" s="64"/>
      <c r="AU48" s="117"/>
    </row>
    <row r="49" spans="3:47" s="63" customFormat="1" ht="17.55" x14ac:dyDescent="0.3">
      <c r="C49" s="64"/>
      <c r="D49" s="69"/>
      <c r="E49" s="69"/>
      <c r="F49" s="64"/>
      <c r="G49" s="64"/>
      <c r="H49" s="64"/>
      <c r="I49" s="64"/>
      <c r="J49" s="64"/>
      <c r="K49" s="136"/>
      <c r="L49" s="131"/>
      <c r="M49" s="12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H49" s="64"/>
      <c r="AI49" s="64"/>
      <c r="AK49" s="64"/>
      <c r="AL49" s="64"/>
      <c r="AN49" s="64"/>
      <c r="AO49" s="64"/>
      <c r="AQ49" s="64"/>
      <c r="AR49" s="64"/>
      <c r="AU49" s="117"/>
    </row>
    <row r="50" spans="3:47" s="63" customFormat="1" ht="17.55" x14ac:dyDescent="0.3">
      <c r="C50" s="64"/>
      <c r="D50" s="69"/>
      <c r="E50" s="69"/>
      <c r="F50" s="64"/>
      <c r="G50" s="64"/>
      <c r="H50" s="64"/>
      <c r="I50" s="64"/>
      <c r="J50" s="64"/>
      <c r="K50" s="136"/>
      <c r="L50" s="131"/>
      <c r="M50" s="12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H50" s="64"/>
      <c r="AI50" s="64"/>
      <c r="AK50" s="64"/>
      <c r="AL50" s="64"/>
      <c r="AN50" s="64"/>
      <c r="AO50" s="64"/>
      <c r="AQ50" s="64"/>
      <c r="AR50" s="64"/>
      <c r="AU50" s="117"/>
    </row>
    <row r="51" spans="3:47" s="63" customFormat="1" ht="17.55" x14ac:dyDescent="0.3">
      <c r="C51" s="64"/>
      <c r="D51" s="69"/>
      <c r="E51" s="69"/>
      <c r="F51" s="64"/>
      <c r="G51" s="64"/>
      <c r="H51" s="64"/>
      <c r="I51" s="64"/>
      <c r="J51" s="64"/>
      <c r="K51" s="136"/>
      <c r="L51" s="131"/>
      <c r="M51" s="123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H51" s="64"/>
      <c r="AI51" s="64"/>
      <c r="AK51" s="64"/>
      <c r="AL51" s="64"/>
      <c r="AN51" s="64"/>
      <c r="AO51" s="64"/>
      <c r="AQ51" s="64"/>
      <c r="AR51" s="64"/>
      <c r="AU51" s="117"/>
    </row>
    <row r="52" spans="3:47" s="63" customFormat="1" ht="17.55" x14ac:dyDescent="0.3">
      <c r="C52" s="64"/>
      <c r="D52" s="69"/>
      <c r="E52" s="69"/>
      <c r="F52" s="64"/>
      <c r="G52" s="64"/>
      <c r="H52" s="64"/>
      <c r="I52" s="64"/>
      <c r="J52" s="64"/>
      <c r="K52" s="136"/>
      <c r="L52" s="131"/>
      <c r="M52" s="12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H52" s="64"/>
      <c r="AI52" s="64"/>
      <c r="AK52" s="64"/>
      <c r="AL52" s="64"/>
      <c r="AN52" s="64"/>
      <c r="AO52" s="64"/>
      <c r="AQ52" s="64"/>
      <c r="AR52" s="64"/>
      <c r="AU52" s="117"/>
    </row>
    <row r="53" spans="3:47" s="63" customFormat="1" ht="17.55" x14ac:dyDescent="0.3">
      <c r="C53" s="64"/>
      <c r="D53" s="69"/>
      <c r="E53" s="69"/>
      <c r="F53" s="64"/>
      <c r="G53" s="64"/>
      <c r="H53" s="64"/>
      <c r="I53" s="64"/>
      <c r="J53" s="64"/>
      <c r="K53" s="136"/>
      <c r="L53" s="131"/>
      <c r="M53" s="123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H53" s="64"/>
      <c r="AI53" s="64"/>
      <c r="AK53" s="64"/>
      <c r="AL53" s="64"/>
      <c r="AN53" s="64"/>
      <c r="AO53" s="64"/>
      <c r="AQ53" s="64"/>
      <c r="AR53" s="64"/>
      <c r="AU53" s="117"/>
    </row>
    <row r="54" spans="3:47" s="63" customFormat="1" ht="17.55" x14ac:dyDescent="0.3">
      <c r="C54" s="64"/>
      <c r="D54" s="69"/>
      <c r="E54" s="69"/>
      <c r="F54" s="64"/>
      <c r="G54" s="64"/>
      <c r="H54" s="64"/>
      <c r="I54" s="64"/>
      <c r="J54" s="64"/>
      <c r="K54" s="136"/>
      <c r="L54" s="131"/>
      <c r="M54" s="123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H54" s="64"/>
      <c r="AI54" s="64"/>
      <c r="AK54" s="64"/>
      <c r="AL54" s="64"/>
      <c r="AN54" s="64"/>
      <c r="AO54" s="64"/>
      <c r="AQ54" s="64"/>
      <c r="AR54" s="64"/>
      <c r="AU54" s="117"/>
    </row>
    <row r="55" spans="3:47" s="63" customFormat="1" ht="17.55" x14ac:dyDescent="0.3">
      <c r="C55" s="64"/>
      <c r="D55" s="69"/>
      <c r="E55" s="69"/>
      <c r="F55" s="64"/>
      <c r="G55" s="64"/>
      <c r="H55" s="64"/>
      <c r="I55" s="64"/>
      <c r="J55" s="64"/>
      <c r="K55" s="136"/>
      <c r="L55" s="131"/>
      <c r="M55" s="123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H55" s="64"/>
      <c r="AI55" s="64"/>
      <c r="AK55" s="64"/>
      <c r="AL55" s="64"/>
      <c r="AN55" s="64"/>
      <c r="AO55" s="64"/>
      <c r="AQ55" s="64"/>
      <c r="AR55" s="64"/>
      <c r="AU55" s="117"/>
    </row>
    <row r="56" spans="3:47" s="63" customFormat="1" ht="17.55" x14ac:dyDescent="0.3">
      <c r="C56" s="64"/>
      <c r="D56" s="69"/>
      <c r="E56" s="69"/>
      <c r="F56" s="64"/>
      <c r="G56" s="64"/>
      <c r="H56" s="64"/>
      <c r="I56" s="64"/>
      <c r="J56" s="64"/>
      <c r="K56" s="136"/>
      <c r="L56" s="131"/>
      <c r="M56" s="12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H56" s="64"/>
      <c r="AI56" s="64"/>
      <c r="AK56" s="64"/>
      <c r="AL56" s="64"/>
      <c r="AN56" s="64"/>
      <c r="AO56" s="64"/>
      <c r="AQ56" s="64"/>
      <c r="AR56" s="64"/>
      <c r="AU56" s="117"/>
    </row>
    <row r="57" spans="3:47" s="63" customFormat="1" ht="17.55" x14ac:dyDescent="0.3">
      <c r="C57" s="64"/>
      <c r="D57" s="69"/>
      <c r="E57" s="69"/>
      <c r="F57" s="64"/>
      <c r="G57" s="64"/>
      <c r="H57" s="64"/>
      <c r="I57" s="64"/>
      <c r="J57" s="64"/>
      <c r="K57" s="136"/>
      <c r="L57" s="131"/>
      <c r="M57" s="123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H57" s="64"/>
      <c r="AI57" s="64"/>
      <c r="AK57" s="64"/>
      <c r="AL57" s="64"/>
      <c r="AN57" s="64"/>
      <c r="AO57" s="64"/>
      <c r="AQ57" s="64"/>
      <c r="AR57" s="64"/>
      <c r="AU57" s="117"/>
    </row>
    <row r="58" spans="3:47" s="63" customFormat="1" ht="17.55" x14ac:dyDescent="0.3">
      <c r="C58" s="64"/>
      <c r="D58" s="69"/>
      <c r="E58" s="69"/>
      <c r="F58" s="64"/>
      <c r="G58" s="64"/>
      <c r="H58" s="64"/>
      <c r="I58" s="64"/>
      <c r="J58" s="64"/>
      <c r="K58" s="136"/>
      <c r="L58" s="131"/>
      <c r="M58" s="123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H58" s="64"/>
      <c r="AI58" s="64"/>
      <c r="AK58" s="64"/>
      <c r="AL58" s="64"/>
      <c r="AN58" s="64"/>
      <c r="AO58" s="64"/>
      <c r="AQ58" s="64"/>
      <c r="AR58" s="64"/>
      <c r="AU58" s="117"/>
    </row>
    <row r="59" spans="3:47" s="63" customFormat="1" ht="17.55" x14ac:dyDescent="0.3">
      <c r="C59" s="64"/>
      <c r="D59" s="69"/>
      <c r="E59" s="69"/>
      <c r="F59" s="64"/>
      <c r="G59" s="64"/>
      <c r="H59" s="64"/>
      <c r="I59" s="64"/>
      <c r="J59" s="64"/>
      <c r="K59" s="136"/>
      <c r="L59" s="131"/>
      <c r="M59" s="123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H59" s="64"/>
      <c r="AI59" s="64"/>
      <c r="AK59" s="64"/>
      <c r="AL59" s="64"/>
      <c r="AN59" s="64"/>
      <c r="AO59" s="64"/>
      <c r="AQ59" s="64"/>
      <c r="AR59" s="64"/>
      <c r="AU59" s="117"/>
    </row>
    <row r="60" spans="3:47" s="63" customFormat="1" ht="17.55" x14ac:dyDescent="0.3">
      <c r="C60" s="64"/>
      <c r="D60" s="69"/>
      <c r="E60" s="69"/>
      <c r="F60" s="64"/>
      <c r="G60" s="64"/>
      <c r="H60" s="64"/>
      <c r="I60" s="64"/>
      <c r="J60" s="64"/>
      <c r="K60" s="136"/>
      <c r="L60" s="131"/>
      <c r="M60" s="123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H60" s="64"/>
      <c r="AI60" s="64"/>
      <c r="AK60" s="64"/>
      <c r="AL60" s="64"/>
      <c r="AN60" s="64"/>
      <c r="AO60" s="64"/>
      <c r="AQ60" s="64"/>
      <c r="AR60" s="64"/>
      <c r="AU60" s="117"/>
    </row>
    <row r="61" spans="3:47" s="63" customFormat="1" ht="17.55" x14ac:dyDescent="0.3">
      <c r="C61" s="64"/>
      <c r="D61" s="69"/>
      <c r="E61" s="69"/>
      <c r="F61" s="64"/>
      <c r="G61" s="64"/>
      <c r="H61" s="64"/>
      <c r="I61" s="64"/>
      <c r="J61" s="64"/>
      <c r="K61" s="136"/>
      <c r="L61" s="131"/>
      <c r="M61" s="123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H61" s="64"/>
      <c r="AI61" s="64"/>
      <c r="AK61" s="64"/>
      <c r="AL61" s="64"/>
      <c r="AN61" s="64"/>
      <c r="AO61" s="64"/>
      <c r="AQ61" s="64"/>
      <c r="AR61" s="64"/>
      <c r="AU61" s="117"/>
    </row>
    <row r="62" spans="3:47" s="63" customFormat="1" ht="17.55" x14ac:dyDescent="0.3">
      <c r="C62" s="64"/>
      <c r="D62" s="69"/>
      <c r="E62" s="69"/>
      <c r="F62" s="64"/>
      <c r="G62" s="64"/>
      <c r="H62" s="64"/>
      <c r="I62" s="64"/>
      <c r="J62" s="64"/>
      <c r="K62" s="136"/>
      <c r="L62" s="131"/>
      <c r="M62" s="123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H62" s="64"/>
      <c r="AI62" s="64"/>
      <c r="AK62" s="64"/>
      <c r="AL62" s="64"/>
      <c r="AN62" s="64"/>
      <c r="AO62" s="64"/>
      <c r="AQ62" s="64"/>
      <c r="AR62" s="64"/>
      <c r="AU62" s="117"/>
    </row>
    <row r="63" spans="3:47" s="63" customFormat="1" ht="17.55" x14ac:dyDescent="0.3">
      <c r="C63" s="64"/>
      <c r="D63" s="69"/>
      <c r="E63" s="69"/>
      <c r="F63" s="64"/>
      <c r="G63" s="64"/>
      <c r="H63" s="64"/>
      <c r="I63" s="64"/>
      <c r="J63" s="64"/>
      <c r="K63" s="136"/>
      <c r="L63" s="131"/>
      <c r="M63" s="123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H63" s="64"/>
      <c r="AI63" s="64"/>
      <c r="AK63" s="64"/>
      <c r="AL63" s="64"/>
      <c r="AN63" s="64"/>
      <c r="AO63" s="64"/>
      <c r="AQ63" s="64"/>
      <c r="AR63" s="64"/>
      <c r="AU63" s="117"/>
    </row>
    <row r="64" spans="3:47" s="63" customFormat="1" ht="17.55" x14ac:dyDescent="0.3">
      <c r="C64" s="64"/>
      <c r="D64" s="69"/>
      <c r="E64" s="69"/>
      <c r="F64" s="64"/>
      <c r="G64" s="64"/>
      <c r="H64" s="64"/>
      <c r="I64" s="64"/>
      <c r="J64" s="64"/>
      <c r="K64" s="136"/>
      <c r="L64" s="97"/>
      <c r="M64" s="123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H64" s="64"/>
      <c r="AI64" s="64"/>
      <c r="AK64" s="64"/>
      <c r="AL64" s="64"/>
      <c r="AN64" s="64"/>
      <c r="AO64" s="64"/>
      <c r="AQ64" s="64"/>
      <c r="AR64" s="64"/>
      <c r="AU64" s="117"/>
    </row>
    <row r="65" spans="3:47" s="63" customFormat="1" ht="17.55" x14ac:dyDescent="0.3">
      <c r="C65" s="64"/>
      <c r="D65" s="69"/>
      <c r="E65" s="69"/>
      <c r="F65" s="64"/>
      <c r="G65" s="64"/>
      <c r="H65" s="64"/>
      <c r="I65" s="64"/>
      <c r="J65" s="64"/>
      <c r="K65" s="136"/>
      <c r="L65" s="97"/>
      <c r="M65" s="123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H65" s="64"/>
      <c r="AI65" s="64"/>
      <c r="AK65" s="64"/>
      <c r="AL65" s="64"/>
      <c r="AN65" s="64"/>
      <c r="AO65" s="64"/>
      <c r="AQ65" s="64"/>
      <c r="AR65" s="64"/>
      <c r="AU65" s="117"/>
    </row>
    <row r="66" spans="3:47" s="63" customFormat="1" ht="15.65" x14ac:dyDescent="0.3">
      <c r="C66" s="64"/>
      <c r="D66" s="69"/>
      <c r="E66" s="69"/>
      <c r="F66" s="64"/>
      <c r="G66" s="64"/>
      <c r="H66" s="64"/>
      <c r="I66" s="64"/>
      <c r="J66" s="64"/>
      <c r="K66" s="137"/>
      <c r="L66" s="137"/>
      <c r="M66" s="137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H66" s="64"/>
      <c r="AI66" s="64"/>
      <c r="AK66" s="64"/>
      <c r="AL66" s="64"/>
      <c r="AN66" s="64"/>
      <c r="AO66" s="64"/>
      <c r="AQ66" s="64"/>
      <c r="AR66" s="64"/>
      <c r="AU66" s="117"/>
    </row>
    <row r="67" spans="3:47" s="63" customFormat="1" x14ac:dyDescent="0.3">
      <c r="C67" s="64"/>
      <c r="D67" s="69"/>
      <c r="E67" s="69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H67" s="64"/>
      <c r="AI67" s="64"/>
      <c r="AK67" s="64"/>
      <c r="AL67" s="64"/>
      <c r="AN67" s="64"/>
      <c r="AO67" s="64"/>
      <c r="AQ67" s="64"/>
      <c r="AR67" s="64"/>
      <c r="AU67" s="117"/>
    </row>
    <row r="68" spans="3:47" s="63" customFormat="1" x14ac:dyDescent="0.3">
      <c r="C68" s="64"/>
      <c r="D68" s="69"/>
      <c r="E68" s="69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H68" s="64"/>
      <c r="AI68" s="64"/>
      <c r="AK68" s="64"/>
      <c r="AL68" s="64"/>
      <c r="AN68" s="64"/>
      <c r="AO68" s="64"/>
      <c r="AQ68" s="64"/>
      <c r="AR68" s="64"/>
      <c r="AU68" s="117"/>
    </row>
    <row r="69" spans="3:47" s="63" customFormat="1" x14ac:dyDescent="0.3">
      <c r="C69" s="64"/>
      <c r="D69" s="69"/>
      <c r="E69" s="69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H69" s="64"/>
      <c r="AI69" s="64"/>
      <c r="AK69" s="64"/>
      <c r="AL69" s="64"/>
      <c r="AN69" s="64"/>
      <c r="AO69" s="64"/>
      <c r="AQ69" s="64"/>
      <c r="AR69" s="64"/>
      <c r="AU69" s="117"/>
    </row>
    <row r="70" spans="3:47" s="63" customFormat="1" x14ac:dyDescent="0.3">
      <c r="C70" s="64"/>
      <c r="D70" s="69"/>
      <c r="E70" s="69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H70" s="64"/>
      <c r="AI70" s="64"/>
      <c r="AK70" s="64"/>
      <c r="AL70" s="64"/>
      <c r="AN70" s="64"/>
      <c r="AO70" s="64"/>
      <c r="AQ70" s="64"/>
      <c r="AR70" s="64"/>
      <c r="AU70" s="117"/>
    </row>
    <row r="71" spans="3:47" s="63" customFormat="1" x14ac:dyDescent="0.3">
      <c r="C71" s="64"/>
      <c r="D71" s="69"/>
      <c r="E71" s="69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H71" s="64"/>
      <c r="AI71" s="64"/>
      <c r="AK71" s="64"/>
      <c r="AL71" s="64"/>
      <c r="AN71" s="64"/>
      <c r="AO71" s="64"/>
      <c r="AQ71" s="64"/>
      <c r="AR71" s="64"/>
      <c r="AU71" s="117"/>
    </row>
    <row r="72" spans="3:47" s="63" customFormat="1" x14ac:dyDescent="0.3">
      <c r="C72" s="64"/>
      <c r="D72" s="69"/>
      <c r="E72" s="69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H72" s="64"/>
      <c r="AI72" s="64"/>
      <c r="AK72" s="64"/>
      <c r="AL72" s="64"/>
      <c r="AN72" s="64"/>
      <c r="AO72" s="64"/>
      <c r="AQ72" s="64"/>
      <c r="AR72" s="64"/>
      <c r="AU72" s="117"/>
    </row>
    <row r="73" spans="3:47" s="63" customFormat="1" x14ac:dyDescent="0.3">
      <c r="C73" s="64"/>
      <c r="D73" s="69"/>
      <c r="E73" s="69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H73" s="64"/>
      <c r="AI73" s="64"/>
      <c r="AK73" s="64"/>
      <c r="AL73" s="64"/>
      <c r="AN73" s="64"/>
      <c r="AO73" s="64"/>
      <c r="AQ73" s="64"/>
      <c r="AR73" s="64"/>
      <c r="AU73" s="117"/>
    </row>
    <row r="74" spans="3:47" s="63" customFormat="1" x14ac:dyDescent="0.3">
      <c r="C74" s="64"/>
      <c r="D74" s="69"/>
      <c r="E74" s="69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H74" s="64"/>
      <c r="AI74" s="64"/>
      <c r="AK74" s="64"/>
      <c r="AL74" s="64"/>
      <c r="AN74" s="64"/>
      <c r="AO74" s="64"/>
      <c r="AQ74" s="64"/>
      <c r="AR74" s="64"/>
      <c r="AU74" s="117"/>
    </row>
    <row r="75" spans="3:47" s="63" customFormat="1" x14ac:dyDescent="0.3">
      <c r="C75" s="64"/>
      <c r="D75" s="69"/>
      <c r="E75" s="69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H75" s="64"/>
      <c r="AI75" s="64"/>
      <c r="AK75" s="64"/>
      <c r="AL75" s="64"/>
      <c r="AN75" s="64"/>
      <c r="AO75" s="64"/>
      <c r="AQ75" s="64"/>
      <c r="AR75" s="64"/>
      <c r="AU75" s="117"/>
    </row>
    <row r="76" spans="3:47" s="63" customFormat="1" x14ac:dyDescent="0.3">
      <c r="C76" s="64"/>
      <c r="D76" s="69"/>
      <c r="E76" s="69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H76" s="64"/>
      <c r="AI76" s="64"/>
      <c r="AK76" s="64"/>
      <c r="AL76" s="64"/>
      <c r="AN76" s="64"/>
      <c r="AO76" s="64"/>
      <c r="AQ76" s="64"/>
      <c r="AR76" s="64"/>
      <c r="AU76" s="117"/>
    </row>
    <row r="77" spans="3:47" s="63" customFormat="1" x14ac:dyDescent="0.3">
      <c r="C77" s="64"/>
      <c r="D77" s="69"/>
      <c r="E77" s="69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H77" s="64"/>
      <c r="AI77" s="64"/>
      <c r="AK77" s="64"/>
      <c r="AL77" s="64"/>
      <c r="AN77" s="64"/>
      <c r="AO77" s="64"/>
      <c r="AQ77" s="64"/>
      <c r="AR77" s="64"/>
      <c r="AU77" s="117"/>
    </row>
    <row r="78" spans="3:47" s="63" customFormat="1" x14ac:dyDescent="0.3">
      <c r="C78" s="64"/>
      <c r="D78" s="69"/>
      <c r="E78" s="69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H78" s="64"/>
      <c r="AI78" s="64"/>
      <c r="AK78" s="64"/>
      <c r="AL78" s="64"/>
      <c r="AN78" s="64"/>
      <c r="AO78" s="64"/>
      <c r="AQ78" s="64"/>
      <c r="AR78" s="64"/>
      <c r="AU78" s="117"/>
    </row>
    <row r="79" spans="3:47" s="63" customFormat="1" x14ac:dyDescent="0.3">
      <c r="C79" s="64"/>
      <c r="D79" s="69"/>
      <c r="E79" s="69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H79" s="64"/>
      <c r="AI79" s="64"/>
      <c r="AK79" s="64"/>
      <c r="AL79" s="64"/>
      <c r="AN79" s="64"/>
      <c r="AO79" s="64"/>
      <c r="AQ79" s="64"/>
      <c r="AR79" s="64"/>
      <c r="AU79" s="117"/>
    </row>
    <row r="80" spans="3:47" s="63" customFormat="1" x14ac:dyDescent="0.3">
      <c r="C80" s="64"/>
      <c r="D80" s="69"/>
      <c r="E80" s="69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H80" s="64"/>
      <c r="AI80" s="64"/>
      <c r="AK80" s="64"/>
      <c r="AL80" s="64"/>
      <c r="AN80" s="64"/>
      <c r="AO80" s="64"/>
      <c r="AQ80" s="64"/>
      <c r="AR80" s="64"/>
      <c r="AU80" s="117"/>
    </row>
    <row r="81" spans="3:47" s="63" customFormat="1" x14ac:dyDescent="0.3">
      <c r="C81" s="64"/>
      <c r="D81" s="69"/>
      <c r="E81" s="69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H81" s="64"/>
      <c r="AI81" s="64"/>
      <c r="AK81" s="64"/>
      <c r="AL81" s="64"/>
      <c r="AN81" s="64"/>
      <c r="AO81" s="64"/>
      <c r="AQ81" s="64"/>
      <c r="AR81" s="64"/>
      <c r="AU81" s="117"/>
    </row>
    <row r="82" spans="3:47" s="63" customFormat="1" x14ac:dyDescent="0.3">
      <c r="C82" s="64"/>
      <c r="D82" s="69"/>
      <c r="E82" s="69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H82" s="64"/>
      <c r="AI82" s="64"/>
      <c r="AK82" s="64"/>
      <c r="AL82" s="64"/>
      <c r="AN82" s="64"/>
      <c r="AO82" s="64"/>
      <c r="AQ82" s="64"/>
      <c r="AR82" s="64"/>
      <c r="AU82" s="117"/>
    </row>
    <row r="83" spans="3:47" s="63" customFormat="1" x14ac:dyDescent="0.3">
      <c r="C83" s="64"/>
      <c r="D83" s="69"/>
      <c r="E83" s="69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H83" s="64"/>
      <c r="AI83" s="64"/>
      <c r="AK83" s="64"/>
      <c r="AL83" s="64"/>
      <c r="AN83" s="64"/>
      <c r="AO83" s="64"/>
      <c r="AQ83" s="64"/>
      <c r="AR83" s="64"/>
      <c r="AU83" s="117"/>
    </row>
    <row r="84" spans="3:47" s="63" customFormat="1" x14ac:dyDescent="0.3">
      <c r="C84" s="64"/>
      <c r="D84" s="69"/>
      <c r="E84" s="69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H84" s="64"/>
      <c r="AI84" s="64"/>
      <c r="AK84" s="64"/>
      <c r="AL84" s="64"/>
      <c r="AN84" s="64"/>
      <c r="AO84" s="64"/>
      <c r="AQ84" s="64"/>
      <c r="AR84" s="64"/>
      <c r="AU84" s="117"/>
    </row>
    <row r="85" spans="3:47" s="63" customFormat="1" x14ac:dyDescent="0.3">
      <c r="C85" s="64"/>
      <c r="D85" s="69"/>
      <c r="E85" s="69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H85" s="64"/>
      <c r="AI85" s="64"/>
      <c r="AK85" s="64"/>
      <c r="AL85" s="64"/>
      <c r="AN85" s="64"/>
      <c r="AO85" s="64"/>
      <c r="AQ85" s="64"/>
      <c r="AR85" s="64"/>
      <c r="AU85" s="117"/>
    </row>
    <row r="86" spans="3:47" s="63" customFormat="1" x14ac:dyDescent="0.3">
      <c r="C86" s="64"/>
      <c r="D86" s="69"/>
      <c r="E86" s="69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H86" s="64"/>
      <c r="AI86" s="64"/>
      <c r="AK86" s="64"/>
      <c r="AL86" s="64"/>
      <c r="AN86" s="64"/>
      <c r="AO86" s="64"/>
      <c r="AQ86" s="64"/>
      <c r="AR86" s="64"/>
      <c r="AU86" s="117"/>
    </row>
    <row r="87" spans="3:47" s="63" customFormat="1" x14ac:dyDescent="0.3">
      <c r="C87" s="64"/>
      <c r="D87" s="69"/>
      <c r="E87" s="69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H87" s="64"/>
      <c r="AI87" s="64"/>
      <c r="AK87" s="64"/>
      <c r="AL87" s="64"/>
      <c r="AN87" s="64"/>
      <c r="AO87" s="64"/>
      <c r="AQ87" s="64"/>
      <c r="AR87" s="64"/>
      <c r="AU87" s="117"/>
    </row>
    <row r="88" spans="3:47" s="63" customFormat="1" x14ac:dyDescent="0.3">
      <c r="C88" s="64"/>
      <c r="D88" s="69"/>
      <c r="E88" s="69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H88" s="64"/>
      <c r="AI88" s="64"/>
      <c r="AK88" s="64"/>
      <c r="AL88" s="64"/>
      <c r="AN88" s="64"/>
      <c r="AO88" s="64"/>
      <c r="AQ88" s="64"/>
      <c r="AR88" s="64"/>
      <c r="AU88" s="117"/>
    </row>
    <row r="89" spans="3:47" s="63" customFormat="1" x14ac:dyDescent="0.3">
      <c r="C89" s="64"/>
      <c r="D89" s="69"/>
      <c r="E89" s="69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H89" s="64"/>
      <c r="AI89" s="64"/>
      <c r="AK89" s="64"/>
      <c r="AL89" s="64"/>
      <c r="AN89" s="64"/>
      <c r="AO89" s="64"/>
      <c r="AQ89" s="64"/>
      <c r="AR89" s="64"/>
      <c r="AU89" s="117"/>
    </row>
    <row r="90" spans="3:47" s="63" customFormat="1" x14ac:dyDescent="0.3">
      <c r="C90" s="64"/>
      <c r="D90" s="69"/>
      <c r="E90" s="69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H90" s="64"/>
      <c r="AI90" s="64"/>
      <c r="AK90" s="64"/>
      <c r="AL90" s="64"/>
      <c r="AN90" s="64"/>
      <c r="AO90" s="64"/>
      <c r="AQ90" s="64"/>
      <c r="AR90" s="64"/>
      <c r="AU90" s="117"/>
    </row>
    <row r="91" spans="3:47" s="63" customFormat="1" x14ac:dyDescent="0.3">
      <c r="C91" s="64"/>
      <c r="D91" s="69"/>
      <c r="E91" s="69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H91" s="64"/>
      <c r="AI91" s="64"/>
      <c r="AK91" s="64"/>
      <c r="AL91" s="64"/>
      <c r="AN91" s="64"/>
      <c r="AO91" s="64"/>
      <c r="AQ91" s="64"/>
      <c r="AR91" s="64"/>
      <c r="AU91" s="117"/>
    </row>
    <row r="92" spans="3:47" s="63" customFormat="1" x14ac:dyDescent="0.3">
      <c r="C92" s="64"/>
      <c r="D92" s="69"/>
      <c r="E92" s="69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H92" s="64"/>
      <c r="AI92" s="64"/>
      <c r="AK92" s="64"/>
      <c r="AL92" s="64"/>
      <c r="AN92" s="64"/>
      <c r="AO92" s="64"/>
      <c r="AQ92" s="64"/>
      <c r="AR92" s="64"/>
      <c r="AU92" s="117"/>
    </row>
    <row r="93" spans="3:47" s="63" customFormat="1" x14ac:dyDescent="0.3">
      <c r="C93" s="64"/>
      <c r="D93" s="69"/>
      <c r="E93" s="69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H93" s="64"/>
      <c r="AI93" s="64"/>
      <c r="AK93" s="64"/>
      <c r="AL93" s="64"/>
      <c r="AN93" s="64"/>
      <c r="AO93" s="64"/>
      <c r="AQ93" s="64"/>
      <c r="AR93" s="64"/>
      <c r="AU93" s="117"/>
    </row>
    <row r="94" spans="3:47" s="63" customFormat="1" x14ac:dyDescent="0.3">
      <c r="C94" s="64"/>
      <c r="D94" s="69"/>
      <c r="E94" s="69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H94" s="64"/>
      <c r="AI94" s="64"/>
      <c r="AK94" s="64"/>
      <c r="AL94" s="64"/>
      <c r="AN94" s="64"/>
      <c r="AO94" s="64"/>
      <c r="AQ94" s="64"/>
      <c r="AR94" s="64"/>
      <c r="AU94" s="117"/>
    </row>
    <row r="95" spans="3:47" s="63" customFormat="1" x14ac:dyDescent="0.3">
      <c r="C95" s="64"/>
      <c r="D95" s="69"/>
      <c r="E95" s="69"/>
      <c r="F95" s="64"/>
      <c r="G95" s="64"/>
      <c r="H95" s="64"/>
      <c r="I95" s="64"/>
      <c r="J95" s="64"/>
      <c r="K95" s="64"/>
      <c r="L95" s="64"/>
      <c r="M95" s="64"/>
      <c r="N95" s="64">
        <v>7</v>
      </c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H95" s="64"/>
      <c r="AI95" s="64"/>
      <c r="AK95" s="64"/>
      <c r="AL95" s="64"/>
      <c r="AN95" s="64"/>
      <c r="AO95" s="64"/>
      <c r="AQ95" s="64"/>
      <c r="AR95" s="64"/>
      <c r="AU95" s="117"/>
    </row>
    <row r="96" spans="3:47" s="63" customFormat="1" x14ac:dyDescent="0.3">
      <c r="C96" s="64"/>
      <c r="D96" s="69"/>
      <c r="E96" s="69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H96" s="64"/>
      <c r="AI96" s="64"/>
      <c r="AK96" s="64"/>
      <c r="AL96" s="64"/>
      <c r="AN96" s="64"/>
      <c r="AO96" s="64"/>
      <c r="AQ96" s="64"/>
      <c r="AR96" s="64"/>
      <c r="AU96" s="117"/>
    </row>
    <row r="97" spans="3:47" s="63" customFormat="1" x14ac:dyDescent="0.3">
      <c r="C97" s="64"/>
      <c r="D97" s="69"/>
      <c r="E97" s="69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H97" s="64"/>
      <c r="AI97" s="64"/>
      <c r="AK97" s="64"/>
      <c r="AL97" s="64"/>
      <c r="AN97" s="64"/>
      <c r="AO97" s="64"/>
      <c r="AQ97" s="64"/>
      <c r="AR97" s="64"/>
      <c r="AU97" s="117"/>
    </row>
    <row r="98" spans="3:47" s="63" customFormat="1" x14ac:dyDescent="0.3">
      <c r="C98" s="64"/>
      <c r="D98" s="69"/>
      <c r="E98" s="69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H98" s="64"/>
      <c r="AI98" s="64"/>
      <c r="AK98" s="64"/>
      <c r="AL98" s="64"/>
      <c r="AN98" s="64"/>
      <c r="AO98" s="64"/>
      <c r="AQ98" s="64"/>
      <c r="AR98" s="64"/>
      <c r="AU98" s="117"/>
    </row>
    <row r="99" spans="3:47" s="63" customFormat="1" x14ac:dyDescent="0.3">
      <c r="C99" s="64"/>
      <c r="D99" s="69"/>
      <c r="E99" s="69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H99" s="64"/>
      <c r="AI99" s="64"/>
      <c r="AK99" s="64"/>
      <c r="AL99" s="64"/>
      <c r="AN99" s="64"/>
      <c r="AO99" s="64"/>
      <c r="AQ99" s="64"/>
      <c r="AR99" s="64"/>
      <c r="AU99" s="117"/>
    </row>
    <row r="100" spans="3:47" s="63" customFormat="1" x14ac:dyDescent="0.3">
      <c r="C100" s="64"/>
      <c r="D100" s="69"/>
      <c r="E100" s="69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H100" s="64"/>
      <c r="AI100" s="64"/>
      <c r="AK100" s="64"/>
      <c r="AL100" s="64"/>
      <c r="AN100" s="64"/>
      <c r="AO100" s="64"/>
      <c r="AQ100" s="64"/>
      <c r="AR100" s="64"/>
      <c r="AU100" s="117"/>
    </row>
    <row r="101" spans="3:47" s="63" customFormat="1" x14ac:dyDescent="0.3">
      <c r="C101" s="64"/>
      <c r="D101" s="69"/>
      <c r="E101" s="69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H101" s="64"/>
      <c r="AI101" s="64"/>
      <c r="AK101" s="64"/>
      <c r="AL101" s="64"/>
      <c r="AN101" s="64"/>
      <c r="AO101" s="64"/>
      <c r="AQ101" s="64"/>
      <c r="AR101" s="64"/>
      <c r="AU101" s="117"/>
    </row>
    <row r="102" spans="3:47" s="63" customFormat="1" x14ac:dyDescent="0.3">
      <c r="C102" s="64"/>
      <c r="D102" s="69"/>
      <c r="E102" s="69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H102" s="64"/>
      <c r="AI102" s="64"/>
      <c r="AK102" s="64"/>
      <c r="AL102" s="64"/>
      <c r="AN102" s="64"/>
      <c r="AO102" s="64"/>
      <c r="AQ102" s="64"/>
      <c r="AR102" s="64"/>
      <c r="AU102" s="117"/>
    </row>
    <row r="103" spans="3:47" s="63" customFormat="1" x14ac:dyDescent="0.3">
      <c r="C103" s="64"/>
      <c r="D103" s="69"/>
      <c r="E103" s="69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H103" s="64"/>
      <c r="AI103" s="64"/>
      <c r="AK103" s="64"/>
      <c r="AL103" s="64"/>
      <c r="AN103" s="64"/>
      <c r="AO103" s="64"/>
      <c r="AQ103" s="64"/>
      <c r="AR103" s="64"/>
      <c r="AU103" s="117"/>
    </row>
    <row r="104" spans="3:47" s="63" customFormat="1" x14ac:dyDescent="0.3">
      <c r="C104" s="64"/>
      <c r="D104" s="69"/>
      <c r="E104" s="69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H104" s="64"/>
      <c r="AI104" s="64"/>
      <c r="AK104" s="64"/>
      <c r="AL104" s="64"/>
      <c r="AN104" s="64"/>
      <c r="AO104" s="64"/>
      <c r="AQ104" s="64"/>
      <c r="AR104" s="64"/>
      <c r="AU104" s="117"/>
    </row>
    <row r="105" spans="3:47" s="63" customFormat="1" x14ac:dyDescent="0.3">
      <c r="C105" s="64"/>
      <c r="D105" s="69"/>
      <c r="E105" s="69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H105" s="64"/>
      <c r="AI105" s="64"/>
      <c r="AK105" s="64"/>
      <c r="AL105" s="64"/>
      <c r="AN105" s="64"/>
      <c r="AO105" s="64"/>
      <c r="AQ105" s="64"/>
      <c r="AR105" s="64"/>
      <c r="AU105" s="117"/>
    </row>
    <row r="106" spans="3:47" s="63" customFormat="1" x14ac:dyDescent="0.3">
      <c r="C106" s="64"/>
      <c r="D106" s="69"/>
      <c r="E106" s="69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H106" s="64"/>
      <c r="AI106" s="64"/>
      <c r="AK106" s="64"/>
      <c r="AL106" s="64"/>
      <c r="AN106" s="64"/>
      <c r="AO106" s="64"/>
      <c r="AQ106" s="64"/>
      <c r="AR106" s="64"/>
      <c r="AU106" s="117"/>
    </row>
    <row r="107" spans="3:47" s="63" customFormat="1" x14ac:dyDescent="0.3">
      <c r="C107" s="64"/>
      <c r="D107" s="69"/>
      <c r="E107" s="69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H107" s="64"/>
      <c r="AI107" s="64"/>
      <c r="AK107" s="64"/>
      <c r="AL107" s="64"/>
      <c r="AN107" s="64"/>
      <c r="AO107" s="64"/>
      <c r="AQ107" s="64"/>
      <c r="AR107" s="64"/>
      <c r="AU107" s="117"/>
    </row>
    <row r="108" spans="3:47" s="63" customFormat="1" x14ac:dyDescent="0.3">
      <c r="C108" s="64"/>
      <c r="D108" s="69"/>
      <c r="E108" s="69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H108" s="64"/>
      <c r="AI108" s="64"/>
      <c r="AK108" s="64"/>
      <c r="AL108" s="64"/>
      <c r="AN108" s="64"/>
      <c r="AO108" s="64"/>
      <c r="AQ108" s="64"/>
      <c r="AR108" s="64"/>
      <c r="AU108" s="117"/>
    </row>
    <row r="109" spans="3:47" s="63" customFormat="1" x14ac:dyDescent="0.3">
      <c r="C109" s="64"/>
      <c r="D109" s="69"/>
      <c r="E109" s="69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H109" s="64"/>
      <c r="AI109" s="64"/>
      <c r="AK109" s="64"/>
      <c r="AL109" s="64"/>
      <c r="AN109" s="64"/>
      <c r="AO109" s="64"/>
      <c r="AQ109" s="64"/>
      <c r="AR109" s="64"/>
      <c r="AU109" s="117"/>
    </row>
    <row r="110" spans="3:47" s="63" customFormat="1" x14ac:dyDescent="0.3">
      <c r="C110" s="64"/>
      <c r="D110" s="69"/>
      <c r="E110" s="69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H110" s="64"/>
      <c r="AI110" s="64"/>
      <c r="AK110" s="64"/>
      <c r="AL110" s="64"/>
      <c r="AN110" s="64"/>
      <c r="AO110" s="64"/>
      <c r="AQ110" s="64"/>
      <c r="AR110" s="64"/>
      <c r="AU110" s="117"/>
    </row>
    <row r="111" spans="3:47" s="63" customFormat="1" x14ac:dyDescent="0.3">
      <c r="C111" s="64"/>
      <c r="D111" s="69"/>
      <c r="E111" s="69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H111" s="64"/>
      <c r="AI111" s="64"/>
      <c r="AK111" s="64"/>
      <c r="AL111" s="64"/>
      <c r="AN111" s="64"/>
      <c r="AO111" s="64"/>
      <c r="AQ111" s="64"/>
      <c r="AR111" s="64"/>
      <c r="AU111" s="117"/>
    </row>
    <row r="112" spans="3:47" s="63" customFormat="1" x14ac:dyDescent="0.3">
      <c r="C112" s="64"/>
      <c r="D112" s="69"/>
      <c r="E112" s="69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H112" s="64"/>
      <c r="AI112" s="64"/>
      <c r="AK112" s="64"/>
      <c r="AL112" s="64"/>
      <c r="AN112" s="64"/>
      <c r="AO112" s="64"/>
      <c r="AQ112" s="64"/>
      <c r="AR112" s="64"/>
      <c r="AU112" s="117"/>
    </row>
    <row r="113" spans="3:47" s="63" customFormat="1" x14ac:dyDescent="0.3">
      <c r="C113" s="64"/>
      <c r="D113" s="69"/>
      <c r="E113" s="69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H113" s="64"/>
      <c r="AI113" s="64"/>
      <c r="AK113" s="64"/>
      <c r="AL113" s="64"/>
      <c r="AN113" s="64"/>
      <c r="AO113" s="64"/>
      <c r="AQ113" s="64"/>
      <c r="AR113" s="64"/>
      <c r="AU113" s="117"/>
    </row>
    <row r="114" spans="3:47" s="63" customFormat="1" x14ac:dyDescent="0.3">
      <c r="C114" s="64"/>
      <c r="D114" s="69"/>
      <c r="E114" s="69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H114" s="64"/>
      <c r="AI114" s="64"/>
      <c r="AK114" s="64"/>
      <c r="AL114" s="64"/>
      <c r="AN114" s="64"/>
      <c r="AO114" s="64"/>
      <c r="AQ114" s="64"/>
      <c r="AR114" s="64"/>
      <c r="AU114" s="117"/>
    </row>
    <row r="115" spans="3:47" s="63" customFormat="1" x14ac:dyDescent="0.3">
      <c r="C115" s="64"/>
      <c r="D115" s="69"/>
      <c r="E115" s="69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H115" s="64"/>
      <c r="AI115" s="64"/>
      <c r="AK115" s="64"/>
      <c r="AL115" s="64"/>
      <c r="AN115" s="64"/>
      <c r="AO115" s="64"/>
      <c r="AQ115" s="64"/>
      <c r="AR115" s="64"/>
      <c r="AU115" s="117"/>
    </row>
    <row r="116" spans="3:47" s="63" customFormat="1" x14ac:dyDescent="0.3">
      <c r="C116" s="64"/>
      <c r="D116" s="69"/>
      <c r="E116" s="69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H116" s="64"/>
      <c r="AI116" s="64"/>
      <c r="AK116" s="64"/>
      <c r="AL116" s="64"/>
      <c r="AN116" s="64"/>
      <c r="AO116" s="64"/>
      <c r="AQ116" s="64"/>
      <c r="AR116" s="64"/>
      <c r="AU116" s="117"/>
    </row>
    <row r="117" spans="3:47" s="63" customFormat="1" x14ac:dyDescent="0.3">
      <c r="C117" s="64"/>
      <c r="D117" s="69"/>
      <c r="E117" s="69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H117" s="64"/>
      <c r="AI117" s="64"/>
      <c r="AK117" s="64"/>
      <c r="AL117" s="64"/>
      <c r="AN117" s="64"/>
      <c r="AO117" s="64"/>
      <c r="AQ117" s="64"/>
      <c r="AR117" s="64"/>
      <c r="AU117" s="117"/>
    </row>
    <row r="118" spans="3:47" s="63" customFormat="1" x14ac:dyDescent="0.3">
      <c r="C118" s="64"/>
      <c r="D118" s="69"/>
      <c r="E118" s="69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H118" s="64"/>
      <c r="AI118" s="64"/>
      <c r="AK118" s="64"/>
      <c r="AL118" s="64"/>
      <c r="AN118" s="64"/>
      <c r="AO118" s="64"/>
      <c r="AQ118" s="64"/>
      <c r="AR118" s="64"/>
      <c r="AU118" s="117"/>
    </row>
    <row r="119" spans="3:47" s="63" customFormat="1" x14ac:dyDescent="0.3">
      <c r="C119" s="64"/>
      <c r="D119" s="69"/>
      <c r="E119" s="69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H119" s="64"/>
      <c r="AI119" s="64"/>
      <c r="AK119" s="64"/>
      <c r="AL119" s="64"/>
      <c r="AN119" s="64"/>
      <c r="AO119" s="64"/>
      <c r="AQ119" s="64"/>
      <c r="AR119" s="64"/>
      <c r="AU119" s="117"/>
    </row>
    <row r="120" spans="3:47" s="63" customFormat="1" x14ac:dyDescent="0.3">
      <c r="C120" s="64"/>
      <c r="D120" s="69"/>
      <c r="E120" s="69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H120" s="64"/>
      <c r="AI120" s="64"/>
      <c r="AK120" s="64"/>
      <c r="AL120" s="64"/>
      <c r="AN120" s="64"/>
      <c r="AO120" s="64"/>
      <c r="AQ120" s="64"/>
      <c r="AR120" s="64"/>
      <c r="AU120" s="117"/>
    </row>
    <row r="121" spans="3:47" s="63" customFormat="1" x14ac:dyDescent="0.3">
      <c r="C121" s="64"/>
      <c r="D121" s="69"/>
      <c r="E121" s="69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H121" s="64"/>
      <c r="AI121" s="64"/>
      <c r="AK121" s="64"/>
      <c r="AL121" s="64"/>
      <c r="AN121" s="64"/>
      <c r="AO121" s="64"/>
      <c r="AQ121" s="64"/>
      <c r="AR121" s="64"/>
      <c r="AU121" s="117"/>
    </row>
    <row r="122" spans="3:47" s="63" customFormat="1" x14ac:dyDescent="0.3">
      <c r="C122" s="64"/>
      <c r="D122" s="69"/>
      <c r="E122" s="69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H122" s="64"/>
      <c r="AI122" s="64"/>
      <c r="AK122" s="64"/>
      <c r="AL122" s="64"/>
      <c r="AN122" s="64"/>
      <c r="AO122" s="64"/>
      <c r="AQ122" s="64"/>
      <c r="AR122" s="64"/>
      <c r="AU122" s="117"/>
    </row>
    <row r="123" spans="3:47" s="63" customFormat="1" x14ac:dyDescent="0.3">
      <c r="C123" s="64"/>
      <c r="D123" s="69"/>
      <c r="E123" s="69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H123" s="64"/>
      <c r="AI123" s="64"/>
      <c r="AK123" s="64"/>
      <c r="AL123" s="64"/>
      <c r="AN123" s="64"/>
      <c r="AO123" s="64"/>
      <c r="AQ123" s="64"/>
      <c r="AR123" s="64"/>
      <c r="AU123" s="117"/>
    </row>
    <row r="124" spans="3:47" s="63" customFormat="1" x14ac:dyDescent="0.3">
      <c r="C124" s="64"/>
      <c r="D124" s="69"/>
      <c r="E124" s="69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H124" s="64"/>
      <c r="AI124" s="64"/>
      <c r="AK124" s="64"/>
      <c r="AL124" s="64"/>
      <c r="AN124" s="64"/>
      <c r="AO124" s="64"/>
      <c r="AQ124" s="64"/>
      <c r="AR124" s="64"/>
      <c r="AU124" s="117"/>
    </row>
    <row r="125" spans="3:47" s="63" customFormat="1" x14ac:dyDescent="0.3">
      <c r="C125" s="64"/>
      <c r="D125" s="69"/>
      <c r="E125" s="69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H125" s="64"/>
      <c r="AI125" s="64"/>
      <c r="AK125" s="64"/>
      <c r="AL125" s="64"/>
      <c r="AN125" s="64"/>
      <c r="AO125" s="64"/>
      <c r="AQ125" s="64"/>
      <c r="AR125" s="64"/>
      <c r="AU125" s="117"/>
    </row>
    <row r="126" spans="3:47" s="63" customFormat="1" x14ac:dyDescent="0.3">
      <c r="C126" s="64"/>
      <c r="D126" s="69"/>
      <c r="E126" s="69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H126" s="64"/>
      <c r="AI126" s="64"/>
      <c r="AK126" s="64"/>
      <c r="AL126" s="64"/>
      <c r="AN126" s="64"/>
      <c r="AO126" s="64"/>
      <c r="AQ126" s="64"/>
      <c r="AR126" s="64"/>
      <c r="AU126" s="117"/>
    </row>
    <row r="127" spans="3:47" s="63" customFormat="1" x14ac:dyDescent="0.3">
      <c r="C127" s="64"/>
      <c r="D127" s="69"/>
      <c r="E127" s="69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H127" s="64"/>
      <c r="AI127" s="64"/>
      <c r="AK127" s="64"/>
      <c r="AL127" s="64"/>
      <c r="AN127" s="64"/>
      <c r="AO127" s="64"/>
      <c r="AQ127" s="64"/>
      <c r="AR127" s="64"/>
      <c r="AU127" s="117"/>
    </row>
    <row r="128" spans="3:47" s="63" customFormat="1" x14ac:dyDescent="0.3">
      <c r="C128" s="64"/>
      <c r="D128" s="69"/>
      <c r="E128" s="69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H128" s="64"/>
      <c r="AI128" s="64"/>
      <c r="AK128" s="64"/>
      <c r="AL128" s="64"/>
      <c r="AN128" s="64"/>
      <c r="AO128" s="64"/>
      <c r="AQ128" s="64"/>
      <c r="AR128" s="64"/>
      <c r="AU128" s="117"/>
    </row>
    <row r="129" spans="3:47" s="63" customFormat="1" x14ac:dyDescent="0.3">
      <c r="C129" s="64"/>
      <c r="D129" s="69"/>
      <c r="E129" s="69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H129" s="64"/>
      <c r="AI129" s="64"/>
      <c r="AK129" s="64"/>
      <c r="AL129" s="64"/>
      <c r="AN129" s="64"/>
      <c r="AO129" s="64"/>
      <c r="AQ129" s="64"/>
      <c r="AR129" s="64"/>
      <c r="AU129" s="117"/>
    </row>
    <row r="130" spans="3:47" s="63" customFormat="1" x14ac:dyDescent="0.3">
      <c r="C130" s="64"/>
      <c r="D130" s="69"/>
      <c r="E130" s="69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H130" s="64"/>
      <c r="AI130" s="64"/>
      <c r="AK130" s="64"/>
      <c r="AL130" s="64"/>
      <c r="AN130" s="64"/>
      <c r="AO130" s="64"/>
      <c r="AQ130" s="64"/>
      <c r="AR130" s="64"/>
      <c r="AU130" s="117"/>
    </row>
    <row r="131" spans="3:47" s="63" customFormat="1" x14ac:dyDescent="0.3">
      <c r="C131" s="64"/>
      <c r="D131" s="69"/>
      <c r="E131" s="69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H131" s="64"/>
      <c r="AI131" s="64"/>
      <c r="AK131" s="64"/>
      <c r="AL131" s="64"/>
      <c r="AN131" s="64"/>
      <c r="AO131" s="64"/>
      <c r="AQ131" s="64"/>
      <c r="AR131" s="64"/>
      <c r="AU131" s="117"/>
    </row>
    <row r="132" spans="3:47" s="63" customFormat="1" x14ac:dyDescent="0.3">
      <c r="C132" s="64"/>
      <c r="D132" s="69"/>
      <c r="E132" s="69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H132" s="64"/>
      <c r="AI132" s="64"/>
      <c r="AK132" s="64"/>
      <c r="AL132" s="64"/>
      <c r="AN132" s="64"/>
      <c r="AO132" s="64"/>
      <c r="AQ132" s="64"/>
      <c r="AR132" s="64"/>
      <c r="AU132" s="117"/>
    </row>
    <row r="133" spans="3:47" s="63" customFormat="1" x14ac:dyDescent="0.3">
      <c r="C133" s="64"/>
      <c r="D133" s="69"/>
      <c r="E133" s="69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H133" s="64"/>
      <c r="AI133" s="64"/>
      <c r="AK133" s="64"/>
      <c r="AL133" s="64"/>
      <c r="AN133" s="64"/>
      <c r="AO133" s="64"/>
      <c r="AQ133" s="64"/>
      <c r="AR133" s="64"/>
      <c r="AU133" s="117"/>
    </row>
    <row r="134" spans="3:47" s="63" customFormat="1" x14ac:dyDescent="0.3">
      <c r="C134" s="64"/>
      <c r="D134" s="69"/>
      <c r="E134" s="69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H134" s="64"/>
      <c r="AI134" s="64"/>
      <c r="AK134" s="64"/>
      <c r="AL134" s="64"/>
      <c r="AN134" s="64"/>
      <c r="AO134" s="64"/>
      <c r="AQ134" s="64"/>
      <c r="AR134" s="64"/>
      <c r="AU134" s="117"/>
    </row>
    <row r="135" spans="3:47" s="63" customFormat="1" x14ac:dyDescent="0.3">
      <c r="C135" s="64"/>
      <c r="D135" s="69"/>
      <c r="E135" s="69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H135" s="64"/>
      <c r="AI135" s="64"/>
      <c r="AK135" s="64"/>
      <c r="AL135" s="64"/>
      <c r="AN135" s="64"/>
      <c r="AO135" s="64"/>
      <c r="AQ135" s="64"/>
      <c r="AR135" s="64"/>
      <c r="AU135" s="117"/>
    </row>
    <row r="136" spans="3:47" s="63" customFormat="1" x14ac:dyDescent="0.3">
      <c r="C136" s="64"/>
      <c r="D136" s="69"/>
      <c r="E136" s="69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H136" s="64"/>
      <c r="AI136" s="64"/>
      <c r="AK136" s="64"/>
      <c r="AL136" s="64"/>
      <c r="AN136" s="64"/>
      <c r="AO136" s="64"/>
      <c r="AQ136" s="64"/>
      <c r="AR136" s="64"/>
      <c r="AU136" s="117"/>
    </row>
    <row r="137" spans="3:47" s="63" customFormat="1" x14ac:dyDescent="0.3">
      <c r="C137" s="64"/>
      <c r="D137" s="69"/>
      <c r="E137" s="69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H137" s="64"/>
      <c r="AI137" s="64"/>
      <c r="AK137" s="64"/>
      <c r="AL137" s="64"/>
      <c r="AN137" s="64"/>
      <c r="AO137" s="64"/>
      <c r="AQ137" s="64"/>
      <c r="AR137" s="64"/>
      <c r="AU137" s="117"/>
    </row>
    <row r="138" spans="3:47" s="63" customFormat="1" x14ac:dyDescent="0.3">
      <c r="C138" s="64"/>
      <c r="D138" s="69"/>
      <c r="E138" s="69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H138" s="64"/>
      <c r="AI138" s="64"/>
      <c r="AK138" s="64"/>
      <c r="AL138" s="64"/>
      <c r="AN138" s="64"/>
      <c r="AO138" s="64"/>
      <c r="AQ138" s="64"/>
      <c r="AR138" s="64"/>
      <c r="AU138" s="117"/>
    </row>
    <row r="139" spans="3:47" s="63" customFormat="1" x14ac:dyDescent="0.3">
      <c r="C139" s="64"/>
      <c r="D139" s="69"/>
      <c r="E139" s="69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H139" s="64"/>
      <c r="AI139" s="64"/>
      <c r="AK139" s="64"/>
      <c r="AL139" s="64"/>
      <c r="AN139" s="64"/>
      <c r="AO139" s="64"/>
      <c r="AQ139" s="64"/>
      <c r="AR139" s="64"/>
      <c r="AU139" s="117"/>
    </row>
    <row r="140" spans="3:47" s="63" customFormat="1" x14ac:dyDescent="0.3">
      <c r="C140" s="64"/>
      <c r="D140" s="69"/>
      <c r="E140" s="69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H140" s="64"/>
      <c r="AI140" s="64"/>
      <c r="AK140" s="64"/>
      <c r="AL140" s="64"/>
      <c r="AN140" s="64"/>
      <c r="AO140" s="64"/>
      <c r="AQ140" s="64"/>
      <c r="AR140" s="64"/>
      <c r="AU140" s="117"/>
    </row>
    <row r="141" spans="3:47" s="63" customFormat="1" x14ac:dyDescent="0.3">
      <c r="C141" s="64"/>
      <c r="D141" s="69"/>
      <c r="E141" s="69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H141" s="64"/>
      <c r="AI141" s="64"/>
      <c r="AK141" s="64"/>
      <c r="AL141" s="64"/>
      <c r="AN141" s="64"/>
      <c r="AO141" s="64"/>
      <c r="AQ141" s="64"/>
      <c r="AR141" s="64"/>
      <c r="AU141" s="117"/>
    </row>
    <row r="142" spans="3:47" s="63" customFormat="1" x14ac:dyDescent="0.3">
      <c r="C142" s="64"/>
      <c r="D142" s="69"/>
      <c r="E142" s="69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H142" s="64"/>
      <c r="AI142" s="64"/>
      <c r="AK142" s="64"/>
      <c r="AL142" s="64"/>
      <c r="AN142" s="64"/>
      <c r="AO142" s="64"/>
      <c r="AQ142" s="64"/>
      <c r="AR142" s="64"/>
      <c r="AU142" s="117"/>
    </row>
    <row r="143" spans="3:47" s="63" customFormat="1" x14ac:dyDescent="0.3">
      <c r="C143" s="64"/>
      <c r="D143" s="69"/>
      <c r="E143" s="69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H143" s="64"/>
      <c r="AI143" s="64"/>
      <c r="AK143" s="64"/>
      <c r="AL143" s="64"/>
      <c r="AN143" s="64"/>
      <c r="AO143" s="64"/>
      <c r="AQ143" s="64"/>
      <c r="AR143" s="64"/>
      <c r="AU143" s="117"/>
    </row>
    <row r="144" spans="3:47" s="63" customFormat="1" x14ac:dyDescent="0.3">
      <c r="C144" s="64"/>
      <c r="D144" s="69"/>
      <c r="E144" s="69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H144" s="64"/>
      <c r="AI144" s="64"/>
      <c r="AK144" s="64"/>
      <c r="AL144" s="64"/>
      <c r="AN144" s="64"/>
      <c r="AO144" s="64"/>
      <c r="AQ144" s="64"/>
      <c r="AR144" s="64"/>
      <c r="AU144" s="117"/>
    </row>
    <row r="145" spans="3:47" s="63" customFormat="1" x14ac:dyDescent="0.3">
      <c r="C145" s="64"/>
      <c r="D145" s="69"/>
      <c r="E145" s="69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H145" s="64"/>
      <c r="AI145" s="64"/>
      <c r="AK145" s="64"/>
      <c r="AL145" s="64"/>
      <c r="AN145" s="64"/>
      <c r="AO145" s="64"/>
      <c r="AQ145" s="64"/>
      <c r="AR145" s="64"/>
      <c r="AU145" s="117"/>
    </row>
    <row r="146" spans="3:47" s="63" customFormat="1" x14ac:dyDescent="0.3">
      <c r="C146" s="64"/>
      <c r="D146" s="69"/>
      <c r="E146" s="69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H146" s="64"/>
      <c r="AI146" s="64"/>
      <c r="AK146" s="64"/>
      <c r="AL146" s="64"/>
      <c r="AN146" s="64"/>
      <c r="AO146" s="64"/>
      <c r="AQ146" s="64"/>
      <c r="AR146" s="64"/>
      <c r="AU146" s="117"/>
    </row>
    <row r="147" spans="3:47" s="63" customFormat="1" x14ac:dyDescent="0.3">
      <c r="C147" s="64"/>
      <c r="D147" s="69"/>
      <c r="E147" s="69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H147" s="64"/>
      <c r="AI147" s="64"/>
      <c r="AK147" s="64"/>
      <c r="AL147" s="64"/>
      <c r="AN147" s="64"/>
      <c r="AO147" s="64"/>
      <c r="AQ147" s="64"/>
      <c r="AR147" s="64"/>
      <c r="AU147" s="117"/>
    </row>
    <row r="148" spans="3:47" s="63" customFormat="1" x14ac:dyDescent="0.3">
      <c r="C148" s="64"/>
      <c r="D148" s="69"/>
      <c r="E148" s="69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H148" s="64"/>
      <c r="AI148" s="64"/>
      <c r="AK148" s="64"/>
      <c r="AL148" s="64"/>
      <c r="AN148" s="64"/>
      <c r="AO148" s="64"/>
      <c r="AQ148" s="64"/>
      <c r="AR148" s="64"/>
      <c r="AU148" s="117"/>
    </row>
    <row r="149" spans="3:47" s="63" customFormat="1" x14ac:dyDescent="0.3">
      <c r="C149" s="64"/>
      <c r="D149" s="69"/>
      <c r="E149" s="69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H149" s="64"/>
      <c r="AI149" s="64"/>
      <c r="AK149" s="64"/>
      <c r="AL149" s="64"/>
      <c r="AN149" s="64"/>
      <c r="AO149" s="64"/>
      <c r="AQ149" s="64"/>
      <c r="AR149" s="64"/>
      <c r="AU149" s="117"/>
    </row>
    <row r="150" spans="3:47" s="63" customFormat="1" x14ac:dyDescent="0.3">
      <c r="C150" s="64"/>
      <c r="D150" s="69"/>
      <c r="E150" s="69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H150" s="64"/>
      <c r="AI150" s="64"/>
      <c r="AK150" s="64"/>
      <c r="AL150" s="64"/>
      <c r="AN150" s="64"/>
      <c r="AO150" s="64"/>
      <c r="AQ150" s="64"/>
      <c r="AR150" s="64"/>
      <c r="AU150" s="117"/>
    </row>
    <row r="151" spans="3:47" s="63" customFormat="1" x14ac:dyDescent="0.3">
      <c r="C151" s="64"/>
      <c r="D151" s="69"/>
      <c r="E151" s="69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H151" s="64"/>
      <c r="AI151" s="64"/>
      <c r="AK151" s="64"/>
      <c r="AL151" s="64"/>
      <c r="AN151" s="64"/>
      <c r="AO151" s="64"/>
      <c r="AQ151" s="64"/>
      <c r="AR151" s="64"/>
      <c r="AU151" s="117"/>
    </row>
    <row r="152" spans="3:47" s="63" customFormat="1" x14ac:dyDescent="0.3">
      <c r="C152" s="64"/>
      <c r="D152" s="69"/>
      <c r="E152" s="69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H152" s="64"/>
      <c r="AI152" s="64"/>
      <c r="AK152" s="64"/>
      <c r="AL152" s="64"/>
      <c r="AN152" s="64"/>
      <c r="AO152" s="64"/>
      <c r="AQ152" s="64"/>
      <c r="AR152" s="64"/>
      <c r="AU152" s="117"/>
    </row>
    <row r="153" spans="3:47" s="63" customFormat="1" x14ac:dyDescent="0.3">
      <c r="C153" s="64"/>
      <c r="D153" s="69"/>
      <c r="E153" s="69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H153" s="64"/>
      <c r="AI153" s="64"/>
      <c r="AK153" s="64"/>
      <c r="AL153" s="64"/>
      <c r="AN153" s="64"/>
      <c r="AO153" s="64"/>
      <c r="AQ153" s="64"/>
      <c r="AR153" s="64"/>
      <c r="AU153" s="117"/>
    </row>
    <row r="154" spans="3:47" s="63" customFormat="1" x14ac:dyDescent="0.3">
      <c r="C154" s="64"/>
      <c r="D154" s="69"/>
      <c r="E154" s="69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H154" s="64"/>
      <c r="AI154" s="64"/>
      <c r="AK154" s="64"/>
      <c r="AL154" s="64"/>
      <c r="AN154" s="64"/>
      <c r="AO154" s="64"/>
      <c r="AQ154" s="64"/>
      <c r="AR154" s="64"/>
      <c r="AU154" s="117"/>
    </row>
    <row r="155" spans="3:47" s="63" customFormat="1" x14ac:dyDescent="0.3">
      <c r="C155" s="64"/>
      <c r="D155" s="69"/>
      <c r="E155" s="69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H155" s="64"/>
      <c r="AI155" s="64"/>
      <c r="AK155" s="64"/>
      <c r="AL155" s="64"/>
      <c r="AN155" s="64"/>
      <c r="AO155" s="64"/>
      <c r="AQ155" s="64"/>
      <c r="AR155" s="64"/>
      <c r="AU155" s="117"/>
    </row>
    <row r="156" spans="3:47" s="63" customFormat="1" x14ac:dyDescent="0.3">
      <c r="C156" s="64"/>
      <c r="D156" s="69"/>
      <c r="E156" s="69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H156" s="64"/>
      <c r="AI156" s="64"/>
      <c r="AK156" s="64"/>
      <c r="AL156" s="64"/>
      <c r="AN156" s="64"/>
      <c r="AO156" s="64"/>
      <c r="AQ156" s="64"/>
      <c r="AR156" s="64"/>
      <c r="AU156" s="117"/>
    </row>
    <row r="157" spans="3:47" s="63" customFormat="1" x14ac:dyDescent="0.3">
      <c r="C157" s="64"/>
      <c r="D157" s="69"/>
      <c r="E157" s="69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H157" s="64"/>
      <c r="AI157" s="64"/>
      <c r="AK157" s="64"/>
      <c r="AL157" s="64"/>
      <c r="AN157" s="64"/>
      <c r="AO157" s="64"/>
      <c r="AQ157" s="64"/>
      <c r="AR157" s="64"/>
      <c r="AU157" s="117"/>
    </row>
    <row r="158" spans="3:47" s="63" customFormat="1" x14ac:dyDescent="0.3">
      <c r="C158" s="64"/>
      <c r="D158" s="69"/>
      <c r="E158" s="69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H158" s="64"/>
      <c r="AI158" s="64"/>
      <c r="AK158" s="64"/>
      <c r="AL158" s="64"/>
      <c r="AN158" s="64"/>
      <c r="AO158" s="64"/>
      <c r="AQ158" s="64"/>
      <c r="AR158" s="64"/>
      <c r="AU158" s="117"/>
    </row>
    <row r="159" spans="3:47" s="63" customFormat="1" x14ac:dyDescent="0.3">
      <c r="C159" s="64"/>
      <c r="D159" s="69"/>
      <c r="E159" s="69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H159" s="64"/>
      <c r="AI159" s="64"/>
      <c r="AK159" s="64"/>
      <c r="AL159" s="64"/>
      <c r="AN159" s="64"/>
      <c r="AO159" s="64"/>
      <c r="AQ159" s="64"/>
      <c r="AR159" s="64"/>
      <c r="AU159" s="117"/>
    </row>
    <row r="160" spans="3:47" s="63" customFormat="1" x14ac:dyDescent="0.3">
      <c r="C160" s="64"/>
      <c r="D160" s="69"/>
      <c r="E160" s="69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H160" s="64"/>
      <c r="AI160" s="64"/>
      <c r="AK160" s="64"/>
      <c r="AL160" s="64"/>
      <c r="AN160" s="64"/>
      <c r="AO160" s="64"/>
      <c r="AQ160" s="64"/>
      <c r="AR160" s="64"/>
      <c r="AU160" s="117"/>
    </row>
    <row r="161" spans="3:47" s="63" customFormat="1" x14ac:dyDescent="0.3">
      <c r="C161" s="64"/>
      <c r="D161" s="69"/>
      <c r="E161" s="69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H161" s="64"/>
      <c r="AI161" s="64"/>
      <c r="AK161" s="64"/>
      <c r="AL161" s="64"/>
      <c r="AN161" s="64"/>
      <c r="AO161" s="64"/>
      <c r="AQ161" s="64"/>
      <c r="AR161" s="64"/>
      <c r="AU161" s="117"/>
    </row>
    <row r="162" spans="3:47" s="63" customFormat="1" x14ac:dyDescent="0.3">
      <c r="C162" s="64"/>
      <c r="D162" s="69"/>
      <c r="E162" s="69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H162" s="64"/>
      <c r="AI162" s="64"/>
      <c r="AK162" s="64"/>
      <c r="AL162" s="64"/>
      <c r="AN162" s="64"/>
      <c r="AO162" s="64"/>
      <c r="AQ162" s="64"/>
      <c r="AR162" s="64"/>
      <c r="AU162" s="117"/>
    </row>
    <row r="163" spans="3:47" s="63" customFormat="1" x14ac:dyDescent="0.3">
      <c r="C163" s="64"/>
      <c r="D163" s="69"/>
      <c r="E163" s="69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H163" s="64"/>
      <c r="AI163" s="64"/>
      <c r="AK163" s="64"/>
      <c r="AL163" s="64"/>
      <c r="AN163" s="64"/>
      <c r="AO163" s="64"/>
      <c r="AQ163" s="64"/>
      <c r="AR163" s="64"/>
      <c r="AU163" s="117"/>
    </row>
    <row r="164" spans="3:47" s="63" customFormat="1" x14ac:dyDescent="0.3">
      <c r="C164" s="64"/>
      <c r="D164" s="69"/>
      <c r="E164" s="69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H164" s="64"/>
      <c r="AI164" s="64"/>
      <c r="AK164" s="64"/>
      <c r="AL164" s="64"/>
      <c r="AN164" s="64"/>
      <c r="AO164" s="64"/>
      <c r="AQ164" s="64"/>
      <c r="AR164" s="64"/>
      <c r="AU164" s="117"/>
    </row>
    <row r="165" spans="3:47" s="63" customFormat="1" x14ac:dyDescent="0.3">
      <c r="C165" s="64"/>
      <c r="D165" s="69"/>
      <c r="E165" s="69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H165" s="64"/>
      <c r="AI165" s="64"/>
      <c r="AK165" s="64"/>
      <c r="AL165" s="64"/>
      <c r="AN165" s="64"/>
      <c r="AO165" s="64"/>
      <c r="AQ165" s="64"/>
      <c r="AR165" s="64"/>
      <c r="AU165" s="117"/>
    </row>
    <row r="166" spans="3:47" s="63" customFormat="1" x14ac:dyDescent="0.3">
      <c r="C166" s="64"/>
      <c r="D166" s="69"/>
      <c r="E166" s="69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H166" s="64"/>
      <c r="AI166" s="64"/>
      <c r="AK166" s="64"/>
      <c r="AL166" s="64"/>
      <c r="AN166" s="64"/>
      <c r="AO166" s="64"/>
      <c r="AQ166" s="64"/>
      <c r="AR166" s="64"/>
      <c r="AU166" s="117"/>
    </row>
    <row r="167" spans="3:47" s="63" customFormat="1" x14ac:dyDescent="0.3">
      <c r="C167" s="64"/>
      <c r="D167" s="69"/>
      <c r="E167" s="69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H167" s="64"/>
      <c r="AI167" s="64"/>
      <c r="AK167" s="64"/>
      <c r="AL167" s="64"/>
      <c r="AN167" s="64"/>
      <c r="AO167" s="64"/>
      <c r="AQ167" s="64"/>
      <c r="AR167" s="64"/>
      <c r="AU167" s="117"/>
    </row>
    <row r="168" spans="3:47" s="63" customFormat="1" x14ac:dyDescent="0.3">
      <c r="C168" s="64"/>
      <c r="D168" s="69"/>
      <c r="E168" s="69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H168" s="64"/>
      <c r="AI168" s="64"/>
      <c r="AK168" s="64"/>
      <c r="AL168" s="64"/>
      <c r="AN168" s="64"/>
      <c r="AO168" s="64"/>
      <c r="AQ168" s="64"/>
      <c r="AR168" s="64"/>
      <c r="AU168" s="117"/>
    </row>
    <row r="169" spans="3:47" s="63" customFormat="1" x14ac:dyDescent="0.3">
      <c r="C169" s="64"/>
      <c r="D169" s="69"/>
      <c r="E169" s="69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H169" s="64"/>
      <c r="AI169" s="64"/>
      <c r="AK169" s="64"/>
      <c r="AL169" s="64"/>
      <c r="AN169" s="64"/>
      <c r="AO169" s="64"/>
      <c r="AQ169" s="64"/>
      <c r="AR169" s="64"/>
      <c r="AU169" s="117"/>
    </row>
    <row r="170" spans="3:47" s="63" customFormat="1" x14ac:dyDescent="0.3">
      <c r="C170" s="64"/>
      <c r="D170" s="69"/>
      <c r="E170" s="69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H170" s="64"/>
      <c r="AI170" s="64"/>
      <c r="AK170" s="64"/>
      <c r="AL170" s="64"/>
      <c r="AN170" s="64"/>
      <c r="AO170" s="64"/>
      <c r="AQ170" s="64"/>
      <c r="AR170" s="64"/>
      <c r="AU170" s="117"/>
    </row>
    <row r="171" spans="3:47" s="63" customFormat="1" x14ac:dyDescent="0.3">
      <c r="C171" s="64"/>
      <c r="D171" s="69"/>
      <c r="E171" s="69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H171" s="64"/>
      <c r="AI171" s="64"/>
      <c r="AK171" s="64"/>
      <c r="AL171" s="64"/>
      <c r="AN171" s="64"/>
      <c r="AO171" s="64"/>
      <c r="AQ171" s="64"/>
      <c r="AR171" s="64"/>
      <c r="AU171" s="117"/>
    </row>
    <row r="172" spans="3:47" s="63" customFormat="1" x14ac:dyDescent="0.3">
      <c r="C172" s="64"/>
      <c r="D172" s="69"/>
      <c r="E172" s="69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H172" s="64"/>
      <c r="AI172" s="64"/>
      <c r="AK172" s="64"/>
      <c r="AL172" s="64"/>
      <c r="AN172" s="64"/>
      <c r="AO172" s="64"/>
      <c r="AQ172" s="64"/>
      <c r="AR172" s="64"/>
      <c r="AU172" s="117"/>
    </row>
    <row r="173" spans="3:47" s="63" customFormat="1" x14ac:dyDescent="0.3">
      <c r="C173" s="64"/>
      <c r="D173" s="69"/>
      <c r="E173" s="69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H173" s="64"/>
      <c r="AI173" s="64"/>
      <c r="AK173" s="64"/>
      <c r="AL173" s="64"/>
      <c r="AN173" s="64"/>
      <c r="AO173" s="64"/>
      <c r="AQ173" s="64"/>
      <c r="AR173" s="64"/>
      <c r="AU173" s="117"/>
    </row>
    <row r="174" spans="3:47" s="63" customFormat="1" x14ac:dyDescent="0.3">
      <c r="C174" s="64"/>
      <c r="D174" s="69"/>
      <c r="E174" s="69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H174" s="64"/>
      <c r="AI174" s="64"/>
      <c r="AK174" s="64"/>
      <c r="AL174" s="64"/>
      <c r="AN174" s="64"/>
      <c r="AO174" s="64"/>
      <c r="AQ174" s="64"/>
      <c r="AR174" s="64"/>
      <c r="AU174" s="117"/>
    </row>
    <row r="175" spans="3:47" s="63" customFormat="1" x14ac:dyDescent="0.3">
      <c r="C175" s="64"/>
      <c r="D175" s="69"/>
      <c r="E175" s="69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H175" s="64"/>
      <c r="AI175" s="64"/>
      <c r="AK175" s="64"/>
      <c r="AL175" s="64"/>
      <c r="AN175" s="64"/>
      <c r="AO175" s="64"/>
      <c r="AQ175" s="64"/>
      <c r="AR175" s="64"/>
      <c r="AU175" s="117"/>
    </row>
    <row r="176" spans="3:47" s="63" customFormat="1" x14ac:dyDescent="0.3">
      <c r="C176" s="64"/>
      <c r="D176" s="69"/>
      <c r="E176" s="69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H176" s="64"/>
      <c r="AI176" s="64"/>
      <c r="AK176" s="64"/>
      <c r="AL176" s="64"/>
      <c r="AN176" s="64"/>
      <c r="AO176" s="64"/>
      <c r="AQ176" s="64"/>
      <c r="AR176" s="64"/>
      <c r="AU176" s="117"/>
    </row>
    <row r="177" spans="3:47" s="63" customFormat="1" x14ac:dyDescent="0.3">
      <c r="C177" s="64"/>
      <c r="D177" s="69"/>
      <c r="E177" s="69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H177" s="64"/>
      <c r="AI177" s="64"/>
      <c r="AK177" s="64"/>
      <c r="AL177" s="64"/>
      <c r="AN177" s="64"/>
      <c r="AO177" s="64"/>
      <c r="AQ177" s="64"/>
      <c r="AR177" s="64"/>
      <c r="AU177" s="117"/>
    </row>
    <row r="178" spans="3:47" s="63" customFormat="1" x14ac:dyDescent="0.3">
      <c r="C178" s="64"/>
      <c r="D178" s="69"/>
      <c r="E178" s="69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H178" s="64"/>
      <c r="AI178" s="64"/>
      <c r="AK178" s="64"/>
      <c r="AL178" s="64"/>
      <c r="AN178" s="64"/>
      <c r="AO178" s="64"/>
      <c r="AQ178" s="64"/>
      <c r="AR178" s="64"/>
      <c r="AU178" s="117"/>
    </row>
    <row r="179" spans="3:47" s="63" customFormat="1" x14ac:dyDescent="0.3">
      <c r="C179" s="64"/>
      <c r="D179" s="69"/>
      <c r="E179" s="69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H179" s="64"/>
      <c r="AI179" s="64"/>
      <c r="AK179" s="64"/>
      <c r="AL179" s="64"/>
      <c r="AN179" s="64"/>
      <c r="AO179" s="64"/>
      <c r="AQ179" s="64"/>
      <c r="AR179" s="64"/>
      <c r="AU179" s="117"/>
    </row>
    <row r="180" spans="3:47" s="63" customFormat="1" x14ac:dyDescent="0.3">
      <c r="C180" s="64"/>
      <c r="D180" s="69"/>
      <c r="E180" s="69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H180" s="64"/>
      <c r="AI180" s="64"/>
      <c r="AK180" s="64"/>
      <c r="AL180" s="64"/>
      <c r="AN180" s="64"/>
      <c r="AO180" s="64"/>
      <c r="AQ180" s="64"/>
      <c r="AR180" s="64"/>
      <c r="AU180" s="117"/>
    </row>
    <row r="181" spans="3:47" s="63" customFormat="1" x14ac:dyDescent="0.3">
      <c r="C181" s="64"/>
      <c r="D181" s="69"/>
      <c r="E181" s="69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H181" s="64"/>
      <c r="AI181" s="64"/>
      <c r="AK181" s="64"/>
      <c r="AL181" s="64"/>
      <c r="AN181" s="64"/>
      <c r="AO181" s="64"/>
      <c r="AQ181" s="64"/>
      <c r="AR181" s="64"/>
      <c r="AU181" s="117"/>
    </row>
    <row r="182" spans="3:47" s="63" customFormat="1" x14ac:dyDescent="0.3">
      <c r="C182" s="64"/>
      <c r="D182" s="69"/>
      <c r="E182" s="69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H182" s="64"/>
      <c r="AI182" s="64"/>
      <c r="AK182" s="64"/>
      <c r="AL182" s="64"/>
      <c r="AN182" s="64"/>
      <c r="AO182" s="64"/>
      <c r="AQ182" s="64"/>
      <c r="AR182" s="64"/>
      <c r="AU182" s="117"/>
    </row>
    <row r="183" spans="3:47" s="63" customFormat="1" x14ac:dyDescent="0.3">
      <c r="C183" s="64"/>
      <c r="D183" s="69"/>
      <c r="E183" s="69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H183" s="64"/>
      <c r="AI183" s="64"/>
      <c r="AK183" s="64"/>
      <c r="AL183" s="64"/>
      <c r="AN183" s="64"/>
      <c r="AO183" s="64"/>
      <c r="AQ183" s="64"/>
      <c r="AR183" s="64"/>
      <c r="AU183" s="117"/>
    </row>
    <row r="184" spans="3:47" s="63" customFormat="1" x14ac:dyDescent="0.3">
      <c r="C184" s="64"/>
      <c r="D184" s="69"/>
      <c r="E184" s="69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H184" s="64"/>
      <c r="AI184" s="64"/>
      <c r="AK184" s="64"/>
      <c r="AL184" s="64"/>
      <c r="AN184" s="64"/>
      <c r="AO184" s="64"/>
      <c r="AQ184" s="64"/>
      <c r="AR184" s="64"/>
      <c r="AU184" s="117"/>
    </row>
    <row r="185" spans="3:47" s="63" customFormat="1" x14ac:dyDescent="0.3">
      <c r="C185" s="64"/>
      <c r="D185" s="69"/>
      <c r="E185" s="69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H185" s="64"/>
      <c r="AI185" s="64"/>
      <c r="AK185" s="64"/>
      <c r="AL185" s="64"/>
      <c r="AN185" s="64"/>
      <c r="AO185" s="64"/>
      <c r="AQ185" s="64"/>
      <c r="AR185" s="64"/>
      <c r="AU185" s="117"/>
    </row>
    <row r="186" spans="3:47" s="63" customFormat="1" x14ac:dyDescent="0.3">
      <c r="C186" s="64"/>
      <c r="D186" s="69"/>
      <c r="E186" s="69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H186" s="64"/>
      <c r="AI186" s="64"/>
      <c r="AK186" s="64"/>
      <c r="AL186" s="64"/>
      <c r="AN186" s="64"/>
      <c r="AO186" s="64"/>
      <c r="AQ186" s="64"/>
      <c r="AR186" s="64"/>
      <c r="AU186" s="117"/>
    </row>
    <row r="187" spans="3:47" s="63" customFormat="1" x14ac:dyDescent="0.3">
      <c r="C187" s="64"/>
      <c r="D187" s="69"/>
      <c r="E187" s="69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H187" s="64"/>
      <c r="AI187" s="64"/>
      <c r="AK187" s="64"/>
      <c r="AL187" s="64"/>
      <c r="AN187" s="64"/>
      <c r="AO187" s="64"/>
      <c r="AQ187" s="64"/>
      <c r="AR187" s="64"/>
      <c r="AU187" s="117"/>
    </row>
    <row r="188" spans="3:47" s="63" customFormat="1" x14ac:dyDescent="0.3">
      <c r="C188" s="64"/>
      <c r="D188" s="69"/>
      <c r="E188" s="69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H188" s="64"/>
      <c r="AI188" s="64"/>
      <c r="AK188" s="64"/>
      <c r="AL188" s="64"/>
      <c r="AN188" s="64"/>
      <c r="AO188" s="64"/>
      <c r="AQ188" s="64"/>
      <c r="AR188" s="64"/>
      <c r="AU188" s="117"/>
    </row>
    <row r="189" spans="3:47" s="63" customFormat="1" x14ac:dyDescent="0.3">
      <c r="C189" s="64"/>
      <c r="D189" s="69"/>
      <c r="E189" s="69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H189" s="64"/>
      <c r="AI189" s="64"/>
      <c r="AK189" s="64"/>
      <c r="AL189" s="64"/>
      <c r="AN189" s="64"/>
      <c r="AO189" s="64"/>
      <c r="AQ189" s="64"/>
      <c r="AR189" s="64"/>
      <c r="AU189" s="117"/>
    </row>
    <row r="190" spans="3:47" s="63" customFormat="1" x14ac:dyDescent="0.3">
      <c r="C190" s="64"/>
      <c r="D190" s="69"/>
      <c r="E190" s="69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H190" s="64"/>
      <c r="AI190" s="64"/>
      <c r="AK190" s="64"/>
      <c r="AL190" s="64"/>
      <c r="AN190" s="64"/>
      <c r="AO190" s="64"/>
      <c r="AQ190" s="64"/>
      <c r="AR190" s="64"/>
      <c r="AU190" s="117"/>
    </row>
    <row r="191" spans="3:47" s="63" customFormat="1" x14ac:dyDescent="0.3">
      <c r="C191" s="64"/>
      <c r="D191" s="69"/>
      <c r="E191" s="69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H191" s="64"/>
      <c r="AI191" s="64"/>
      <c r="AK191" s="64"/>
      <c r="AL191" s="64"/>
      <c r="AN191" s="64"/>
      <c r="AO191" s="64"/>
      <c r="AQ191" s="64"/>
      <c r="AR191" s="64"/>
      <c r="AU191" s="117"/>
    </row>
    <row r="192" spans="3:47" s="63" customFormat="1" x14ac:dyDescent="0.3">
      <c r="C192" s="64"/>
      <c r="D192" s="69"/>
      <c r="E192" s="69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H192" s="64"/>
      <c r="AI192" s="64"/>
      <c r="AK192" s="64"/>
      <c r="AL192" s="64"/>
      <c r="AN192" s="64"/>
      <c r="AO192" s="64"/>
      <c r="AQ192" s="64"/>
      <c r="AR192" s="64"/>
      <c r="AU192" s="117"/>
    </row>
    <row r="193" spans="3:47" s="63" customFormat="1" x14ac:dyDescent="0.3">
      <c r="C193" s="64"/>
      <c r="D193" s="69"/>
      <c r="E193" s="69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H193" s="64"/>
      <c r="AI193" s="64"/>
      <c r="AK193" s="64"/>
      <c r="AL193" s="64"/>
      <c r="AN193" s="64"/>
      <c r="AO193" s="64"/>
      <c r="AQ193" s="64"/>
      <c r="AR193" s="64"/>
      <c r="AU193" s="117"/>
    </row>
    <row r="194" spans="3:47" s="63" customFormat="1" x14ac:dyDescent="0.3">
      <c r="C194" s="64"/>
      <c r="D194" s="69"/>
      <c r="E194" s="69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H194" s="64"/>
      <c r="AI194" s="64"/>
      <c r="AK194" s="64"/>
      <c r="AL194" s="64"/>
      <c r="AN194" s="64"/>
      <c r="AO194" s="64"/>
      <c r="AQ194" s="64"/>
      <c r="AR194" s="64"/>
      <c r="AU194" s="117"/>
    </row>
    <row r="195" spans="3:47" s="63" customFormat="1" x14ac:dyDescent="0.3">
      <c r="C195" s="64"/>
      <c r="D195" s="69"/>
      <c r="E195" s="69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H195" s="64"/>
      <c r="AI195" s="64"/>
      <c r="AK195" s="64"/>
      <c r="AL195" s="64"/>
      <c r="AN195" s="64"/>
      <c r="AO195" s="64"/>
      <c r="AQ195" s="64"/>
      <c r="AR195" s="64"/>
      <c r="AU195" s="117"/>
    </row>
    <row r="196" spans="3:47" s="63" customFormat="1" x14ac:dyDescent="0.3">
      <c r="C196" s="64"/>
      <c r="D196" s="69"/>
      <c r="E196" s="69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H196" s="64"/>
      <c r="AI196" s="64"/>
      <c r="AK196" s="64"/>
      <c r="AL196" s="64"/>
      <c r="AN196" s="64"/>
      <c r="AO196" s="64"/>
      <c r="AQ196" s="64"/>
      <c r="AR196" s="64"/>
      <c r="AU196" s="117"/>
    </row>
    <row r="197" spans="3:47" s="63" customFormat="1" x14ac:dyDescent="0.3">
      <c r="C197" s="64"/>
      <c r="D197" s="69"/>
      <c r="E197" s="69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H197" s="64"/>
      <c r="AI197" s="64"/>
      <c r="AK197" s="64"/>
      <c r="AL197" s="64"/>
      <c r="AN197" s="64"/>
      <c r="AO197" s="64"/>
      <c r="AQ197" s="64"/>
      <c r="AR197" s="64"/>
      <c r="AU197" s="117"/>
    </row>
    <row r="198" spans="3:47" s="63" customFormat="1" x14ac:dyDescent="0.3">
      <c r="C198" s="64"/>
      <c r="D198" s="69"/>
      <c r="E198" s="69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H198" s="64"/>
      <c r="AI198" s="64"/>
      <c r="AK198" s="64"/>
      <c r="AL198" s="64"/>
      <c r="AN198" s="64"/>
      <c r="AO198" s="64"/>
      <c r="AQ198" s="64"/>
      <c r="AR198" s="64"/>
      <c r="AU198" s="117"/>
    </row>
    <row r="199" spans="3:47" s="63" customFormat="1" x14ac:dyDescent="0.3">
      <c r="C199" s="64"/>
      <c r="D199" s="69"/>
      <c r="E199" s="69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H199" s="64"/>
      <c r="AI199" s="64"/>
      <c r="AK199" s="64"/>
      <c r="AL199" s="64"/>
      <c r="AN199" s="64"/>
      <c r="AO199" s="64"/>
      <c r="AQ199" s="64"/>
      <c r="AR199" s="64"/>
      <c r="AU199" s="117"/>
    </row>
    <row r="200" spans="3:47" s="63" customFormat="1" x14ac:dyDescent="0.3">
      <c r="C200" s="64"/>
      <c r="D200" s="69"/>
      <c r="E200" s="69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H200" s="64"/>
      <c r="AI200" s="64"/>
      <c r="AK200" s="64"/>
      <c r="AL200" s="64"/>
      <c r="AN200" s="64"/>
      <c r="AO200" s="64"/>
      <c r="AQ200" s="64"/>
      <c r="AR200" s="64"/>
      <c r="AU200" s="117"/>
    </row>
    <row r="201" spans="3:47" s="63" customFormat="1" x14ac:dyDescent="0.3">
      <c r="C201" s="64"/>
      <c r="D201" s="69"/>
      <c r="E201" s="69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H201" s="64"/>
      <c r="AI201" s="64"/>
      <c r="AK201" s="64"/>
      <c r="AL201" s="64"/>
      <c r="AN201" s="64"/>
      <c r="AO201" s="64"/>
      <c r="AQ201" s="64"/>
      <c r="AR201" s="64"/>
      <c r="AU201" s="117"/>
    </row>
    <row r="202" spans="3:47" s="63" customFormat="1" x14ac:dyDescent="0.3">
      <c r="C202" s="64"/>
      <c r="D202" s="69"/>
      <c r="E202" s="69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H202" s="64"/>
      <c r="AI202" s="64"/>
      <c r="AK202" s="64"/>
      <c r="AL202" s="64"/>
      <c r="AN202" s="64"/>
      <c r="AO202" s="64"/>
      <c r="AQ202" s="64"/>
      <c r="AR202" s="64"/>
      <c r="AU202" s="117"/>
    </row>
    <row r="203" spans="3:47" s="63" customFormat="1" x14ac:dyDescent="0.3">
      <c r="C203" s="64"/>
      <c r="D203" s="69"/>
      <c r="E203" s="69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H203" s="64"/>
      <c r="AI203" s="64"/>
      <c r="AK203" s="64"/>
      <c r="AL203" s="64"/>
      <c r="AN203" s="64"/>
      <c r="AO203" s="64"/>
      <c r="AQ203" s="64"/>
      <c r="AR203" s="64"/>
      <c r="AU203" s="117"/>
    </row>
    <row r="204" spans="3:47" s="63" customFormat="1" x14ac:dyDescent="0.3">
      <c r="C204" s="64"/>
      <c r="D204" s="69"/>
      <c r="E204" s="69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H204" s="64"/>
      <c r="AI204" s="64"/>
      <c r="AK204" s="64"/>
      <c r="AL204" s="64"/>
      <c r="AN204" s="64"/>
      <c r="AO204" s="64"/>
      <c r="AQ204" s="64"/>
      <c r="AR204" s="64"/>
      <c r="AU204" s="117"/>
    </row>
    <row r="205" spans="3:47" s="63" customFormat="1" x14ac:dyDescent="0.3">
      <c r="C205" s="64"/>
      <c r="D205" s="69"/>
      <c r="E205" s="69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H205" s="64"/>
      <c r="AI205" s="64"/>
      <c r="AK205" s="64"/>
      <c r="AL205" s="64"/>
      <c r="AN205" s="64"/>
      <c r="AO205" s="64"/>
      <c r="AQ205" s="64"/>
      <c r="AR205" s="64"/>
      <c r="AU205" s="117"/>
    </row>
    <row r="206" spans="3:47" s="63" customFormat="1" x14ac:dyDescent="0.3">
      <c r="C206" s="64"/>
      <c r="D206" s="69"/>
      <c r="E206" s="69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H206" s="64"/>
      <c r="AI206" s="64"/>
      <c r="AK206" s="64"/>
      <c r="AL206" s="64"/>
      <c r="AN206" s="64"/>
      <c r="AO206" s="64"/>
      <c r="AQ206" s="64"/>
      <c r="AR206" s="64"/>
      <c r="AU206" s="117"/>
    </row>
    <row r="207" spans="3:47" s="63" customFormat="1" x14ac:dyDescent="0.3">
      <c r="C207" s="64"/>
      <c r="D207" s="69"/>
      <c r="E207" s="69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H207" s="64"/>
      <c r="AI207" s="64"/>
      <c r="AK207" s="64"/>
      <c r="AL207" s="64"/>
      <c r="AN207" s="64"/>
      <c r="AO207" s="64"/>
      <c r="AQ207" s="64"/>
      <c r="AR207" s="64"/>
      <c r="AU207" s="117"/>
    </row>
    <row r="208" spans="3:47" s="63" customFormat="1" x14ac:dyDescent="0.3">
      <c r="C208" s="64"/>
      <c r="D208" s="69"/>
      <c r="E208" s="69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H208" s="64"/>
      <c r="AI208" s="64"/>
      <c r="AK208" s="64"/>
      <c r="AL208" s="64"/>
      <c r="AN208" s="64"/>
      <c r="AO208" s="64"/>
      <c r="AQ208" s="64"/>
      <c r="AR208" s="64"/>
      <c r="AU208" s="117"/>
    </row>
    <row r="209" spans="3:47" s="63" customFormat="1" x14ac:dyDescent="0.3">
      <c r="C209" s="64"/>
      <c r="D209" s="69"/>
      <c r="E209" s="69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H209" s="64"/>
      <c r="AI209" s="64"/>
      <c r="AK209" s="64"/>
      <c r="AL209" s="64"/>
      <c r="AN209" s="64"/>
      <c r="AO209" s="64"/>
      <c r="AQ209" s="64"/>
      <c r="AR209" s="64"/>
      <c r="AU209" s="117"/>
    </row>
    <row r="210" spans="3:47" s="63" customFormat="1" x14ac:dyDescent="0.3">
      <c r="C210" s="64"/>
      <c r="D210" s="69"/>
      <c r="E210" s="69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H210" s="64"/>
      <c r="AI210" s="64"/>
      <c r="AK210" s="64"/>
      <c r="AL210" s="64"/>
      <c r="AN210" s="64"/>
      <c r="AO210" s="64"/>
      <c r="AQ210" s="64"/>
      <c r="AR210" s="64"/>
      <c r="AU210" s="117"/>
    </row>
    <row r="211" spans="3:47" s="63" customFormat="1" x14ac:dyDescent="0.3">
      <c r="C211" s="64"/>
      <c r="D211" s="69"/>
      <c r="E211" s="69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H211" s="64"/>
      <c r="AI211" s="64"/>
      <c r="AK211" s="64"/>
      <c r="AL211" s="64"/>
      <c r="AN211" s="64"/>
      <c r="AO211" s="64"/>
      <c r="AQ211" s="64"/>
      <c r="AR211" s="64"/>
      <c r="AU211" s="117"/>
    </row>
    <row r="212" spans="3:47" s="63" customFormat="1" x14ac:dyDescent="0.3">
      <c r="C212" s="64"/>
      <c r="D212" s="69"/>
      <c r="E212" s="69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H212" s="64"/>
      <c r="AI212" s="64"/>
      <c r="AK212" s="64"/>
      <c r="AL212" s="64"/>
      <c r="AN212" s="64"/>
      <c r="AO212" s="64"/>
      <c r="AQ212" s="64"/>
      <c r="AR212" s="64"/>
      <c r="AU212" s="117"/>
    </row>
    <row r="213" spans="3:47" s="63" customFormat="1" x14ac:dyDescent="0.3">
      <c r="C213" s="64"/>
      <c r="D213" s="69"/>
      <c r="E213" s="69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H213" s="64"/>
      <c r="AI213" s="64"/>
      <c r="AK213" s="64"/>
      <c r="AL213" s="64"/>
      <c r="AN213" s="64"/>
      <c r="AO213" s="64"/>
      <c r="AQ213" s="64"/>
      <c r="AR213" s="64"/>
      <c r="AU213" s="117"/>
    </row>
    <row r="214" spans="3:47" s="63" customFormat="1" x14ac:dyDescent="0.3">
      <c r="C214" s="64"/>
      <c r="D214" s="69"/>
      <c r="E214" s="69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H214" s="64"/>
      <c r="AI214" s="64"/>
      <c r="AK214" s="64"/>
      <c r="AL214" s="64"/>
      <c r="AN214" s="64"/>
      <c r="AO214" s="64"/>
      <c r="AQ214" s="64"/>
      <c r="AR214" s="64"/>
      <c r="AU214" s="117"/>
    </row>
    <row r="215" spans="3:47" s="63" customFormat="1" x14ac:dyDescent="0.3">
      <c r="C215" s="64"/>
      <c r="D215" s="69"/>
      <c r="E215" s="69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H215" s="64"/>
      <c r="AI215" s="64"/>
      <c r="AK215" s="64"/>
      <c r="AL215" s="64"/>
      <c r="AN215" s="64"/>
      <c r="AO215" s="64"/>
      <c r="AQ215" s="64"/>
      <c r="AR215" s="64"/>
      <c r="AU215" s="117"/>
    </row>
    <row r="216" spans="3:47" s="63" customFormat="1" x14ac:dyDescent="0.3">
      <c r="C216" s="64"/>
      <c r="D216" s="69"/>
      <c r="E216" s="69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H216" s="64"/>
      <c r="AI216" s="64"/>
      <c r="AK216" s="64"/>
      <c r="AL216" s="64"/>
      <c r="AN216" s="64"/>
      <c r="AO216" s="64"/>
      <c r="AQ216" s="64"/>
      <c r="AR216" s="64"/>
      <c r="AU216" s="117"/>
    </row>
    <row r="217" spans="3:47" s="63" customFormat="1" x14ac:dyDescent="0.3">
      <c r="C217" s="64"/>
      <c r="D217" s="69"/>
      <c r="E217" s="69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H217" s="64"/>
      <c r="AI217" s="64"/>
      <c r="AK217" s="64"/>
      <c r="AL217" s="64"/>
      <c r="AN217" s="64"/>
      <c r="AO217" s="64"/>
      <c r="AQ217" s="64"/>
      <c r="AR217" s="64"/>
      <c r="AU217" s="117"/>
    </row>
    <row r="218" spans="3:47" s="63" customFormat="1" x14ac:dyDescent="0.3">
      <c r="C218" s="64"/>
      <c r="D218" s="69"/>
      <c r="E218" s="69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H218" s="64"/>
      <c r="AI218" s="64"/>
      <c r="AK218" s="64"/>
      <c r="AL218" s="64"/>
      <c r="AN218" s="64"/>
      <c r="AO218" s="64"/>
      <c r="AQ218" s="64"/>
      <c r="AR218" s="64"/>
      <c r="AU218" s="117"/>
    </row>
    <row r="219" spans="3:47" s="63" customFormat="1" x14ac:dyDescent="0.3">
      <c r="C219" s="64"/>
      <c r="D219" s="69"/>
      <c r="E219" s="69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H219" s="64"/>
      <c r="AI219" s="64"/>
      <c r="AK219" s="64"/>
      <c r="AL219" s="64"/>
      <c r="AN219" s="64"/>
      <c r="AO219" s="64"/>
      <c r="AQ219" s="64"/>
      <c r="AR219" s="64"/>
      <c r="AU219" s="117"/>
    </row>
    <row r="220" spans="3:47" s="63" customFormat="1" x14ac:dyDescent="0.3">
      <c r="C220" s="64"/>
      <c r="D220" s="69"/>
      <c r="E220" s="69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H220" s="64"/>
      <c r="AI220" s="64"/>
      <c r="AK220" s="64"/>
      <c r="AL220" s="64"/>
      <c r="AN220" s="64"/>
      <c r="AO220" s="64"/>
      <c r="AQ220" s="64"/>
      <c r="AR220" s="64"/>
      <c r="AU220" s="117"/>
    </row>
    <row r="221" spans="3:47" s="63" customFormat="1" x14ac:dyDescent="0.3">
      <c r="C221" s="64"/>
      <c r="D221" s="69"/>
      <c r="E221" s="69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H221" s="64"/>
      <c r="AI221" s="64"/>
      <c r="AK221" s="64"/>
      <c r="AL221" s="64"/>
      <c r="AN221" s="64"/>
      <c r="AO221" s="64"/>
      <c r="AQ221" s="64"/>
      <c r="AR221" s="64"/>
      <c r="AU221" s="117"/>
    </row>
    <row r="222" spans="3:47" s="63" customFormat="1" x14ac:dyDescent="0.3">
      <c r="C222" s="64"/>
      <c r="D222" s="69"/>
      <c r="E222" s="69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H222" s="64"/>
      <c r="AI222" s="64"/>
      <c r="AK222" s="64"/>
      <c r="AL222" s="64"/>
      <c r="AN222" s="64"/>
      <c r="AO222" s="64"/>
      <c r="AQ222" s="64"/>
      <c r="AR222" s="64"/>
      <c r="AU222" s="117"/>
    </row>
    <row r="223" spans="3:47" s="63" customFormat="1" x14ac:dyDescent="0.3">
      <c r="C223" s="64"/>
      <c r="D223" s="69"/>
      <c r="E223" s="69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H223" s="64"/>
      <c r="AI223" s="64"/>
      <c r="AK223" s="64"/>
      <c r="AL223" s="64"/>
      <c r="AN223" s="64"/>
      <c r="AO223" s="64"/>
      <c r="AQ223" s="64"/>
      <c r="AR223" s="64"/>
      <c r="AU223" s="117"/>
    </row>
    <row r="224" spans="3:47" s="63" customFormat="1" x14ac:dyDescent="0.3">
      <c r="C224" s="64"/>
      <c r="D224" s="69"/>
      <c r="E224" s="69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H224" s="64"/>
      <c r="AI224" s="64"/>
      <c r="AK224" s="64"/>
      <c r="AL224" s="64"/>
      <c r="AN224" s="64"/>
      <c r="AO224" s="64"/>
      <c r="AQ224" s="64"/>
      <c r="AR224" s="64"/>
      <c r="AU224" s="117"/>
    </row>
    <row r="225" spans="3:47" s="63" customFormat="1" x14ac:dyDescent="0.3">
      <c r="C225" s="64"/>
      <c r="D225" s="69"/>
      <c r="E225" s="69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H225" s="64"/>
      <c r="AI225" s="64"/>
      <c r="AK225" s="64"/>
      <c r="AL225" s="64"/>
      <c r="AN225" s="64"/>
      <c r="AO225" s="64"/>
      <c r="AQ225" s="64"/>
      <c r="AR225" s="64"/>
      <c r="AU225" s="117"/>
    </row>
    <row r="226" spans="3:47" s="63" customFormat="1" x14ac:dyDescent="0.3">
      <c r="C226" s="64"/>
      <c r="D226" s="69"/>
      <c r="E226" s="69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H226" s="64"/>
      <c r="AI226" s="64"/>
      <c r="AK226" s="64"/>
      <c r="AL226" s="64"/>
      <c r="AN226" s="64"/>
      <c r="AO226" s="64"/>
      <c r="AQ226" s="64"/>
      <c r="AR226" s="64"/>
      <c r="AU226" s="117"/>
    </row>
    <row r="227" spans="3:47" s="63" customFormat="1" x14ac:dyDescent="0.3">
      <c r="C227" s="64"/>
      <c r="D227" s="69"/>
      <c r="E227" s="69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H227" s="64"/>
      <c r="AI227" s="64"/>
      <c r="AK227" s="64"/>
      <c r="AL227" s="64"/>
      <c r="AN227" s="64"/>
      <c r="AO227" s="64"/>
      <c r="AQ227" s="64"/>
      <c r="AR227" s="64"/>
      <c r="AU227" s="117"/>
    </row>
    <row r="228" spans="3:47" s="63" customFormat="1" x14ac:dyDescent="0.3">
      <c r="C228" s="64"/>
      <c r="D228" s="69"/>
      <c r="E228" s="69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H228" s="64"/>
      <c r="AI228" s="64"/>
      <c r="AK228" s="64"/>
      <c r="AL228" s="64"/>
      <c r="AN228" s="64"/>
      <c r="AO228" s="64"/>
      <c r="AQ228" s="64"/>
      <c r="AR228" s="64"/>
      <c r="AU228" s="117"/>
    </row>
    <row r="229" spans="3:47" s="63" customFormat="1" x14ac:dyDescent="0.3">
      <c r="C229" s="64"/>
      <c r="D229" s="69"/>
      <c r="E229" s="69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H229" s="64"/>
      <c r="AI229" s="64"/>
      <c r="AK229" s="64"/>
      <c r="AL229" s="64"/>
      <c r="AN229" s="64"/>
      <c r="AO229" s="64"/>
      <c r="AQ229" s="64"/>
      <c r="AR229" s="64"/>
      <c r="AU229" s="117"/>
    </row>
    <row r="230" spans="3:47" s="63" customFormat="1" x14ac:dyDescent="0.3">
      <c r="C230" s="64"/>
      <c r="D230" s="69"/>
      <c r="E230" s="69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H230" s="64"/>
      <c r="AI230" s="64"/>
      <c r="AK230" s="64"/>
      <c r="AL230" s="64"/>
      <c r="AN230" s="64"/>
      <c r="AO230" s="64"/>
      <c r="AQ230" s="64"/>
      <c r="AR230" s="64"/>
      <c r="AU230" s="117"/>
    </row>
    <row r="231" spans="3:47" s="63" customFormat="1" x14ac:dyDescent="0.3">
      <c r="C231" s="64"/>
      <c r="D231" s="69"/>
      <c r="E231" s="69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H231" s="64"/>
      <c r="AI231" s="64"/>
      <c r="AK231" s="64"/>
      <c r="AL231" s="64"/>
      <c r="AN231" s="64"/>
      <c r="AO231" s="64"/>
      <c r="AQ231" s="64"/>
      <c r="AR231" s="64"/>
      <c r="AU231" s="117"/>
    </row>
    <row r="232" spans="3:47" s="63" customFormat="1" x14ac:dyDescent="0.3">
      <c r="C232" s="64"/>
      <c r="D232" s="69"/>
      <c r="E232" s="69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H232" s="64"/>
      <c r="AI232" s="64"/>
      <c r="AK232" s="64"/>
      <c r="AL232" s="64"/>
      <c r="AN232" s="64"/>
      <c r="AO232" s="64"/>
      <c r="AQ232" s="64"/>
      <c r="AR232" s="64"/>
      <c r="AU232" s="117"/>
    </row>
    <row r="233" spans="3:47" s="63" customFormat="1" x14ac:dyDescent="0.3">
      <c r="C233" s="64"/>
      <c r="D233" s="69"/>
      <c r="E233" s="69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H233" s="64"/>
      <c r="AI233" s="64"/>
      <c r="AK233" s="64"/>
      <c r="AL233" s="64"/>
      <c r="AN233" s="64"/>
      <c r="AO233" s="64"/>
      <c r="AQ233" s="64"/>
      <c r="AR233" s="64"/>
      <c r="AU233" s="117"/>
    </row>
    <row r="234" spans="3:47" s="63" customFormat="1" x14ac:dyDescent="0.3">
      <c r="C234" s="64"/>
      <c r="D234" s="69"/>
      <c r="E234" s="69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H234" s="64"/>
      <c r="AI234" s="64"/>
      <c r="AK234" s="64"/>
      <c r="AL234" s="64"/>
      <c r="AN234" s="64"/>
      <c r="AO234" s="64"/>
      <c r="AQ234" s="64"/>
      <c r="AR234" s="64"/>
      <c r="AU234" s="117"/>
    </row>
    <row r="235" spans="3:47" s="63" customFormat="1" x14ac:dyDescent="0.3">
      <c r="C235" s="64"/>
      <c r="D235" s="69"/>
      <c r="E235" s="69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H235" s="64"/>
      <c r="AI235" s="64"/>
      <c r="AK235" s="64"/>
      <c r="AL235" s="64"/>
      <c r="AN235" s="64"/>
      <c r="AO235" s="64"/>
      <c r="AQ235" s="64"/>
      <c r="AR235" s="64"/>
      <c r="AU235" s="117"/>
    </row>
    <row r="236" spans="3:47" s="63" customFormat="1" x14ac:dyDescent="0.3">
      <c r="C236" s="64"/>
      <c r="D236" s="69"/>
      <c r="E236" s="69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H236" s="64"/>
      <c r="AI236" s="64"/>
      <c r="AK236" s="64"/>
      <c r="AL236" s="64"/>
      <c r="AN236" s="64"/>
      <c r="AO236" s="64"/>
      <c r="AQ236" s="64"/>
      <c r="AR236" s="64"/>
      <c r="AU236" s="117"/>
    </row>
    <row r="237" spans="3:47" s="63" customFormat="1" x14ac:dyDescent="0.3">
      <c r="C237" s="64"/>
      <c r="D237" s="69"/>
      <c r="E237" s="69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H237" s="64"/>
      <c r="AI237" s="64"/>
      <c r="AK237" s="64"/>
      <c r="AL237" s="64"/>
      <c r="AN237" s="64"/>
      <c r="AO237" s="64"/>
      <c r="AQ237" s="64"/>
      <c r="AR237" s="64"/>
      <c r="AU237" s="117"/>
    </row>
    <row r="238" spans="3:47" s="63" customFormat="1" x14ac:dyDescent="0.3">
      <c r="C238" s="64"/>
      <c r="D238" s="69"/>
      <c r="E238" s="69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H238" s="64"/>
      <c r="AI238" s="64"/>
      <c r="AK238" s="64"/>
      <c r="AL238" s="64"/>
      <c r="AN238" s="64"/>
      <c r="AO238" s="64"/>
      <c r="AQ238" s="64"/>
      <c r="AR238" s="64"/>
      <c r="AU238" s="117"/>
    </row>
    <row r="239" spans="3:47" s="63" customFormat="1" x14ac:dyDescent="0.3">
      <c r="C239" s="64"/>
      <c r="D239" s="69"/>
      <c r="E239" s="69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H239" s="64"/>
      <c r="AI239" s="64"/>
      <c r="AK239" s="64"/>
      <c r="AL239" s="64"/>
      <c r="AN239" s="64"/>
      <c r="AO239" s="64"/>
      <c r="AQ239" s="64"/>
      <c r="AR239" s="64"/>
      <c r="AU239" s="117"/>
    </row>
    <row r="240" spans="3:47" s="63" customFormat="1" x14ac:dyDescent="0.3">
      <c r="C240" s="64"/>
      <c r="D240" s="69"/>
      <c r="E240" s="69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H240" s="64"/>
      <c r="AI240" s="64"/>
      <c r="AK240" s="64"/>
      <c r="AL240" s="64"/>
      <c r="AN240" s="64"/>
      <c r="AO240" s="64"/>
      <c r="AQ240" s="64"/>
      <c r="AR240" s="64"/>
      <c r="AU240" s="117"/>
    </row>
    <row r="241" spans="3:47" s="63" customFormat="1" x14ac:dyDescent="0.3">
      <c r="C241" s="64"/>
      <c r="D241" s="69"/>
      <c r="E241" s="69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H241" s="64"/>
      <c r="AI241" s="64"/>
      <c r="AK241" s="64"/>
      <c r="AL241" s="64"/>
      <c r="AN241" s="64"/>
      <c r="AO241" s="64"/>
      <c r="AQ241" s="64"/>
      <c r="AR241" s="64"/>
      <c r="AU241" s="117"/>
    </row>
    <row r="242" spans="3:47" s="63" customFormat="1" x14ac:dyDescent="0.3">
      <c r="C242" s="64"/>
      <c r="D242" s="69"/>
      <c r="E242" s="69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H242" s="64"/>
      <c r="AI242" s="64"/>
      <c r="AK242" s="64"/>
      <c r="AL242" s="64"/>
      <c r="AN242" s="64"/>
      <c r="AO242" s="64"/>
      <c r="AQ242" s="64"/>
      <c r="AR242" s="64"/>
      <c r="AU242" s="117"/>
    </row>
    <row r="243" spans="3:47" s="63" customFormat="1" x14ac:dyDescent="0.3">
      <c r="C243" s="64"/>
      <c r="D243" s="69"/>
      <c r="E243" s="69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H243" s="64"/>
      <c r="AI243" s="64"/>
      <c r="AK243" s="64"/>
      <c r="AL243" s="64"/>
      <c r="AN243" s="64"/>
      <c r="AO243" s="64"/>
      <c r="AQ243" s="64"/>
      <c r="AR243" s="64"/>
      <c r="AU243" s="117"/>
    </row>
    <row r="244" spans="3:47" s="63" customFormat="1" x14ac:dyDescent="0.3">
      <c r="C244" s="64"/>
      <c r="D244" s="69"/>
      <c r="E244" s="69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H244" s="64"/>
      <c r="AI244" s="64"/>
      <c r="AK244" s="64"/>
      <c r="AL244" s="64"/>
      <c r="AN244" s="64"/>
      <c r="AO244" s="64"/>
      <c r="AQ244" s="64"/>
      <c r="AR244" s="64"/>
      <c r="AU244" s="117"/>
    </row>
    <row r="245" spans="3:47" s="63" customFormat="1" x14ac:dyDescent="0.3">
      <c r="C245" s="64"/>
      <c r="D245" s="69"/>
      <c r="E245" s="69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H245" s="64"/>
      <c r="AI245" s="64"/>
      <c r="AK245" s="64"/>
      <c r="AL245" s="64"/>
      <c r="AN245" s="64"/>
      <c r="AO245" s="64"/>
      <c r="AQ245" s="64"/>
      <c r="AR245" s="64"/>
      <c r="AU245" s="117"/>
    </row>
    <row r="246" spans="3:47" s="63" customFormat="1" x14ac:dyDescent="0.3">
      <c r="C246" s="64"/>
      <c r="D246" s="69"/>
      <c r="E246" s="69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H246" s="64"/>
      <c r="AI246" s="64"/>
      <c r="AK246" s="64"/>
      <c r="AL246" s="64"/>
      <c r="AN246" s="64"/>
      <c r="AO246" s="64"/>
      <c r="AQ246" s="64"/>
      <c r="AR246" s="64"/>
      <c r="AU246" s="117"/>
    </row>
    <row r="247" spans="3:47" s="63" customFormat="1" x14ac:dyDescent="0.3">
      <c r="C247" s="64"/>
      <c r="D247" s="69"/>
      <c r="E247" s="69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H247" s="64"/>
      <c r="AI247" s="64"/>
      <c r="AK247" s="64"/>
      <c r="AL247" s="64"/>
      <c r="AN247" s="64"/>
      <c r="AO247" s="64"/>
      <c r="AQ247" s="64"/>
      <c r="AR247" s="64"/>
      <c r="AU247" s="117"/>
    </row>
    <row r="248" spans="3:47" s="63" customFormat="1" x14ac:dyDescent="0.3">
      <c r="C248" s="64"/>
      <c r="D248" s="69"/>
      <c r="E248" s="69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H248" s="64"/>
      <c r="AI248" s="64"/>
      <c r="AK248" s="64"/>
      <c r="AL248" s="64"/>
      <c r="AN248" s="64"/>
      <c r="AO248" s="64"/>
      <c r="AQ248" s="64"/>
      <c r="AR248" s="64"/>
      <c r="AU248" s="117"/>
    </row>
    <row r="249" spans="3:47" s="63" customFormat="1" x14ac:dyDescent="0.3">
      <c r="C249" s="64"/>
      <c r="D249" s="69"/>
      <c r="E249" s="69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H249" s="64"/>
      <c r="AI249" s="64"/>
      <c r="AK249" s="64"/>
      <c r="AL249" s="64"/>
      <c r="AN249" s="64"/>
      <c r="AO249" s="64"/>
      <c r="AQ249" s="64"/>
      <c r="AR249" s="64"/>
      <c r="AU249" s="117"/>
    </row>
    <row r="250" spans="3:47" s="63" customFormat="1" x14ac:dyDescent="0.3">
      <c r="C250" s="64"/>
      <c r="D250" s="69"/>
      <c r="E250" s="69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H250" s="64"/>
      <c r="AI250" s="64"/>
      <c r="AK250" s="64"/>
      <c r="AL250" s="64"/>
      <c r="AN250" s="64"/>
      <c r="AO250" s="64"/>
      <c r="AQ250" s="64"/>
      <c r="AR250" s="64"/>
      <c r="AU250" s="117"/>
    </row>
    <row r="251" spans="3:47" s="63" customFormat="1" x14ac:dyDescent="0.3">
      <c r="C251" s="64"/>
      <c r="D251" s="69"/>
      <c r="E251" s="69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H251" s="64"/>
      <c r="AI251" s="64"/>
      <c r="AK251" s="64"/>
      <c r="AL251" s="64"/>
      <c r="AN251" s="64"/>
      <c r="AO251" s="64"/>
      <c r="AQ251" s="64"/>
      <c r="AR251" s="64"/>
      <c r="AU251" s="117"/>
    </row>
    <row r="252" spans="3:47" s="63" customFormat="1" x14ac:dyDescent="0.3">
      <c r="C252" s="64"/>
      <c r="D252" s="69"/>
      <c r="E252" s="69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H252" s="64"/>
      <c r="AI252" s="64"/>
      <c r="AK252" s="64"/>
      <c r="AL252" s="64"/>
      <c r="AN252" s="64"/>
      <c r="AO252" s="64"/>
      <c r="AQ252" s="64"/>
      <c r="AR252" s="64"/>
      <c r="AU252" s="117"/>
    </row>
    <row r="253" spans="3:47" s="63" customFormat="1" x14ac:dyDescent="0.3">
      <c r="C253" s="64"/>
      <c r="D253" s="69"/>
      <c r="E253" s="69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H253" s="64"/>
      <c r="AI253" s="64"/>
      <c r="AK253" s="64"/>
      <c r="AL253" s="64"/>
      <c r="AN253" s="64"/>
      <c r="AO253" s="64"/>
      <c r="AQ253" s="64"/>
      <c r="AR253" s="64"/>
      <c r="AU253" s="117"/>
    </row>
    <row r="254" spans="3:47" s="63" customFormat="1" x14ac:dyDescent="0.3">
      <c r="C254" s="64"/>
      <c r="D254" s="69"/>
      <c r="E254" s="69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H254" s="64"/>
      <c r="AI254" s="64"/>
      <c r="AK254" s="64"/>
      <c r="AL254" s="64"/>
      <c r="AN254" s="64"/>
      <c r="AO254" s="64"/>
      <c r="AQ254" s="64"/>
      <c r="AR254" s="64"/>
      <c r="AU254" s="117"/>
    </row>
    <row r="255" spans="3:47" s="63" customFormat="1" x14ac:dyDescent="0.3">
      <c r="C255" s="64"/>
      <c r="D255" s="69"/>
      <c r="E255" s="69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H255" s="64"/>
      <c r="AI255" s="64"/>
      <c r="AK255" s="64"/>
      <c r="AL255" s="64"/>
      <c r="AN255" s="64"/>
      <c r="AO255" s="64"/>
      <c r="AQ255" s="64"/>
      <c r="AR255" s="64"/>
      <c r="AU255" s="117"/>
    </row>
    <row r="256" spans="3:47" s="63" customFormat="1" x14ac:dyDescent="0.3">
      <c r="C256" s="64"/>
      <c r="D256" s="69"/>
      <c r="E256" s="69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H256" s="64"/>
      <c r="AI256" s="64"/>
      <c r="AK256" s="64"/>
      <c r="AL256" s="64"/>
      <c r="AN256" s="64"/>
      <c r="AO256" s="64"/>
      <c r="AQ256" s="64"/>
      <c r="AR256" s="64"/>
      <c r="AU256" s="117"/>
    </row>
    <row r="257" spans="3:47" s="63" customFormat="1" x14ac:dyDescent="0.3">
      <c r="C257" s="64"/>
      <c r="D257" s="69"/>
      <c r="E257" s="69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H257" s="64"/>
      <c r="AI257" s="64"/>
      <c r="AK257" s="64"/>
      <c r="AL257" s="64"/>
      <c r="AN257" s="64"/>
      <c r="AO257" s="64"/>
      <c r="AQ257" s="64"/>
      <c r="AR257" s="64"/>
      <c r="AU257" s="117"/>
    </row>
    <row r="258" spans="3:47" s="63" customFormat="1" x14ac:dyDescent="0.3">
      <c r="C258" s="64"/>
      <c r="D258" s="69"/>
      <c r="E258" s="69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H258" s="64"/>
      <c r="AI258" s="64"/>
      <c r="AK258" s="64"/>
      <c r="AL258" s="64"/>
      <c r="AN258" s="64"/>
      <c r="AO258" s="64"/>
      <c r="AQ258" s="64"/>
      <c r="AR258" s="64"/>
      <c r="AU258" s="117"/>
    </row>
    <row r="259" spans="3:47" s="63" customFormat="1" x14ac:dyDescent="0.3">
      <c r="C259" s="64"/>
      <c r="D259" s="69"/>
      <c r="E259" s="69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H259" s="64"/>
      <c r="AI259" s="64"/>
      <c r="AK259" s="64"/>
      <c r="AL259" s="64"/>
      <c r="AN259" s="64"/>
      <c r="AO259" s="64"/>
      <c r="AQ259" s="64"/>
      <c r="AR259" s="64"/>
      <c r="AU259" s="117"/>
    </row>
    <row r="260" spans="3:47" s="63" customFormat="1" x14ac:dyDescent="0.3">
      <c r="C260" s="64"/>
      <c r="D260" s="69"/>
      <c r="E260" s="69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H260" s="64"/>
      <c r="AI260" s="64"/>
      <c r="AK260" s="64"/>
      <c r="AL260" s="64"/>
      <c r="AN260" s="64"/>
      <c r="AO260" s="64"/>
      <c r="AQ260" s="64"/>
      <c r="AR260" s="64"/>
      <c r="AU260" s="117"/>
    </row>
    <row r="261" spans="3:47" s="63" customFormat="1" x14ac:dyDescent="0.3">
      <c r="C261" s="64"/>
      <c r="D261" s="69"/>
      <c r="E261" s="69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H261" s="64"/>
      <c r="AI261" s="64"/>
      <c r="AK261" s="64"/>
      <c r="AL261" s="64"/>
      <c r="AN261" s="64"/>
      <c r="AO261" s="64"/>
      <c r="AQ261" s="64"/>
      <c r="AR261" s="64"/>
      <c r="AU261" s="117"/>
    </row>
    <row r="262" spans="3:47" s="63" customFormat="1" x14ac:dyDescent="0.3">
      <c r="C262" s="64"/>
      <c r="D262" s="69"/>
      <c r="E262" s="69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H262" s="64"/>
      <c r="AI262" s="64"/>
      <c r="AK262" s="64"/>
      <c r="AL262" s="64"/>
      <c r="AN262" s="64"/>
      <c r="AO262" s="64"/>
      <c r="AQ262" s="64"/>
      <c r="AR262" s="64"/>
      <c r="AU262" s="117"/>
    </row>
    <row r="263" spans="3:47" s="63" customFormat="1" x14ac:dyDescent="0.3">
      <c r="C263" s="64"/>
      <c r="D263" s="69"/>
      <c r="E263" s="69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H263" s="64"/>
      <c r="AI263" s="64"/>
      <c r="AK263" s="64"/>
      <c r="AL263" s="64"/>
      <c r="AN263" s="64"/>
      <c r="AO263" s="64"/>
      <c r="AQ263" s="64"/>
      <c r="AR263" s="64"/>
      <c r="AU263" s="117"/>
    </row>
    <row r="264" spans="3:47" s="63" customFormat="1" x14ac:dyDescent="0.3">
      <c r="C264" s="64"/>
      <c r="D264" s="69"/>
      <c r="E264" s="69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H264" s="64"/>
      <c r="AI264" s="64"/>
      <c r="AK264" s="64"/>
      <c r="AL264" s="64"/>
      <c r="AN264" s="64"/>
      <c r="AO264" s="64"/>
      <c r="AQ264" s="64"/>
      <c r="AR264" s="64"/>
      <c r="AU264" s="117"/>
    </row>
    <row r="265" spans="3:47" s="63" customFormat="1" x14ac:dyDescent="0.3">
      <c r="C265" s="64"/>
      <c r="D265" s="69"/>
      <c r="E265" s="69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H265" s="64"/>
      <c r="AI265" s="64"/>
      <c r="AK265" s="64"/>
      <c r="AL265" s="64"/>
      <c r="AN265" s="64"/>
      <c r="AO265" s="64"/>
      <c r="AQ265" s="64"/>
      <c r="AR265" s="64"/>
      <c r="AU265" s="117"/>
    </row>
    <row r="266" spans="3:47" s="63" customFormat="1" x14ac:dyDescent="0.3">
      <c r="C266" s="64"/>
      <c r="D266" s="69"/>
      <c r="E266" s="69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H266" s="64"/>
      <c r="AI266" s="64"/>
      <c r="AK266" s="64"/>
      <c r="AL266" s="64"/>
      <c r="AN266" s="64"/>
      <c r="AO266" s="64"/>
      <c r="AQ266" s="64"/>
      <c r="AR266" s="64"/>
      <c r="AU266" s="117"/>
    </row>
    <row r="267" spans="3:47" s="63" customFormat="1" x14ac:dyDescent="0.3">
      <c r="C267" s="64"/>
      <c r="D267" s="69"/>
      <c r="E267" s="69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H267" s="64"/>
      <c r="AI267" s="64"/>
      <c r="AK267" s="64"/>
      <c r="AL267" s="64"/>
      <c r="AN267" s="64"/>
      <c r="AO267" s="64"/>
      <c r="AQ267" s="64"/>
      <c r="AR267" s="64"/>
      <c r="AU267" s="117"/>
    </row>
    <row r="268" spans="3:47" s="63" customFormat="1" x14ac:dyDescent="0.3">
      <c r="C268" s="64"/>
      <c r="D268" s="69"/>
      <c r="E268" s="69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H268" s="64"/>
      <c r="AI268" s="64"/>
      <c r="AK268" s="64"/>
      <c r="AL268" s="64"/>
      <c r="AN268" s="64"/>
      <c r="AO268" s="64"/>
      <c r="AQ268" s="64"/>
      <c r="AR268" s="64"/>
      <c r="AU268" s="117"/>
    </row>
    <row r="269" spans="3:47" s="63" customFormat="1" x14ac:dyDescent="0.3">
      <c r="C269" s="64"/>
      <c r="D269" s="69"/>
      <c r="E269" s="69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H269" s="64"/>
      <c r="AI269" s="64"/>
      <c r="AK269" s="64"/>
      <c r="AL269" s="64"/>
      <c r="AN269" s="64"/>
      <c r="AO269" s="64"/>
      <c r="AQ269" s="64"/>
      <c r="AR269" s="64"/>
      <c r="AU269" s="117"/>
    </row>
    <row r="270" spans="3:47" s="63" customFormat="1" x14ac:dyDescent="0.3">
      <c r="C270" s="64"/>
      <c r="D270" s="69"/>
      <c r="E270" s="69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H270" s="64"/>
      <c r="AI270" s="64"/>
      <c r="AK270" s="64"/>
      <c r="AL270" s="64"/>
      <c r="AN270" s="64"/>
      <c r="AO270" s="64"/>
      <c r="AQ270" s="64"/>
      <c r="AR270" s="64"/>
      <c r="AU270" s="117"/>
    </row>
    <row r="271" spans="3:47" s="63" customFormat="1" x14ac:dyDescent="0.3">
      <c r="C271" s="64"/>
      <c r="D271" s="69"/>
      <c r="E271" s="69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H271" s="64"/>
      <c r="AI271" s="64"/>
      <c r="AK271" s="64"/>
      <c r="AL271" s="64"/>
      <c r="AN271" s="64"/>
      <c r="AO271" s="64"/>
      <c r="AQ271" s="64"/>
      <c r="AR271" s="64"/>
      <c r="AU271" s="117"/>
    </row>
    <row r="272" spans="3:47" s="63" customFormat="1" x14ac:dyDescent="0.3">
      <c r="C272" s="64"/>
      <c r="D272" s="69"/>
      <c r="E272" s="69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H272" s="64"/>
      <c r="AI272" s="64"/>
      <c r="AK272" s="64"/>
      <c r="AL272" s="64"/>
      <c r="AN272" s="64"/>
      <c r="AO272" s="64"/>
      <c r="AQ272" s="64"/>
      <c r="AR272" s="64"/>
      <c r="AU272" s="117"/>
    </row>
    <row r="273" spans="3:47" s="63" customFormat="1" x14ac:dyDescent="0.3">
      <c r="C273" s="64"/>
      <c r="D273" s="69"/>
      <c r="E273" s="69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H273" s="64"/>
      <c r="AI273" s="64"/>
      <c r="AK273" s="64"/>
      <c r="AL273" s="64"/>
      <c r="AN273" s="64"/>
      <c r="AO273" s="64"/>
      <c r="AQ273" s="64"/>
      <c r="AR273" s="64"/>
      <c r="AU273" s="117"/>
    </row>
    <row r="274" spans="3:47" s="63" customFormat="1" x14ac:dyDescent="0.3">
      <c r="C274" s="64"/>
      <c r="D274" s="69"/>
      <c r="E274" s="69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H274" s="64"/>
      <c r="AI274" s="64"/>
      <c r="AK274" s="64"/>
      <c r="AL274" s="64"/>
      <c r="AN274" s="64"/>
      <c r="AO274" s="64"/>
      <c r="AQ274" s="64"/>
      <c r="AR274" s="64"/>
      <c r="AU274" s="117"/>
    </row>
    <row r="275" spans="3:47" s="63" customFormat="1" x14ac:dyDescent="0.3">
      <c r="C275" s="64"/>
      <c r="D275" s="69"/>
      <c r="E275" s="69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H275" s="64"/>
      <c r="AI275" s="64"/>
      <c r="AK275" s="64"/>
      <c r="AL275" s="64"/>
      <c r="AN275" s="64"/>
      <c r="AO275" s="64"/>
      <c r="AQ275" s="64"/>
      <c r="AR275" s="64"/>
      <c r="AU275" s="117"/>
    </row>
    <row r="276" spans="3:47" s="63" customFormat="1" x14ac:dyDescent="0.3">
      <c r="C276" s="64"/>
      <c r="D276" s="69"/>
      <c r="E276" s="69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H276" s="64"/>
      <c r="AI276" s="64"/>
      <c r="AK276" s="64"/>
      <c r="AL276" s="64"/>
      <c r="AN276" s="64"/>
      <c r="AO276" s="64"/>
      <c r="AQ276" s="64"/>
      <c r="AR276" s="64"/>
      <c r="AU276" s="117"/>
    </row>
    <row r="277" spans="3:47" s="63" customFormat="1" x14ac:dyDescent="0.3">
      <c r="C277" s="64"/>
      <c r="D277" s="69"/>
      <c r="E277" s="69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H277" s="64"/>
      <c r="AI277" s="64"/>
      <c r="AK277" s="64"/>
      <c r="AL277" s="64"/>
      <c r="AN277" s="64"/>
      <c r="AO277" s="64"/>
      <c r="AQ277" s="64"/>
      <c r="AR277" s="64"/>
      <c r="AU277" s="117"/>
    </row>
    <row r="278" spans="3:47" s="63" customFormat="1" x14ac:dyDescent="0.3">
      <c r="C278" s="64"/>
      <c r="D278" s="69"/>
      <c r="E278" s="69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H278" s="64"/>
      <c r="AI278" s="64"/>
      <c r="AK278" s="64"/>
      <c r="AL278" s="64"/>
      <c r="AN278" s="64"/>
      <c r="AO278" s="64"/>
      <c r="AQ278" s="64"/>
      <c r="AR278" s="64"/>
      <c r="AU278" s="117"/>
    </row>
    <row r="279" spans="3:47" s="63" customFormat="1" x14ac:dyDescent="0.3">
      <c r="C279" s="64"/>
      <c r="D279" s="69"/>
      <c r="E279" s="69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H279" s="64"/>
      <c r="AI279" s="64"/>
      <c r="AK279" s="64"/>
      <c r="AL279" s="64"/>
      <c r="AN279" s="64"/>
      <c r="AO279" s="64"/>
      <c r="AQ279" s="64"/>
      <c r="AR279" s="64"/>
      <c r="AU279" s="117"/>
    </row>
    <row r="280" spans="3:47" s="63" customFormat="1" x14ac:dyDescent="0.3">
      <c r="C280" s="64"/>
      <c r="D280" s="69"/>
      <c r="E280" s="69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H280" s="64"/>
      <c r="AI280" s="64"/>
      <c r="AK280" s="64"/>
      <c r="AL280" s="64"/>
      <c r="AN280" s="64"/>
      <c r="AO280" s="64"/>
      <c r="AQ280" s="64"/>
      <c r="AR280" s="64"/>
      <c r="AU280" s="117"/>
    </row>
    <row r="281" spans="3:47" s="63" customFormat="1" x14ac:dyDescent="0.3">
      <c r="C281" s="64"/>
      <c r="D281" s="69"/>
      <c r="E281" s="69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H281" s="64"/>
      <c r="AI281" s="64"/>
      <c r="AK281" s="64"/>
      <c r="AL281" s="64"/>
      <c r="AN281" s="64"/>
      <c r="AO281" s="64"/>
      <c r="AQ281" s="64"/>
      <c r="AR281" s="64"/>
      <c r="AU281" s="117"/>
    </row>
    <row r="282" spans="3:47" s="63" customFormat="1" x14ac:dyDescent="0.3">
      <c r="C282" s="64"/>
      <c r="D282" s="69"/>
      <c r="E282" s="69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H282" s="64"/>
      <c r="AI282" s="64"/>
      <c r="AK282" s="64"/>
      <c r="AL282" s="64"/>
      <c r="AN282" s="64"/>
      <c r="AO282" s="64"/>
      <c r="AQ282" s="64"/>
      <c r="AR282" s="64"/>
      <c r="AU282" s="117"/>
    </row>
    <row r="283" spans="3:47" s="63" customFormat="1" x14ac:dyDescent="0.3">
      <c r="C283" s="64"/>
      <c r="D283" s="69"/>
      <c r="E283" s="69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H283" s="64"/>
      <c r="AI283" s="64"/>
      <c r="AK283" s="64"/>
      <c r="AL283" s="64"/>
      <c r="AN283" s="64"/>
      <c r="AO283" s="64"/>
      <c r="AQ283" s="64"/>
      <c r="AR283" s="64"/>
      <c r="AU283" s="117"/>
    </row>
    <row r="284" spans="3:47" s="63" customFormat="1" x14ac:dyDescent="0.3">
      <c r="C284" s="64"/>
      <c r="D284" s="69"/>
      <c r="E284" s="69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H284" s="64"/>
      <c r="AI284" s="64"/>
      <c r="AK284" s="64"/>
      <c r="AL284" s="64"/>
      <c r="AN284" s="64"/>
      <c r="AO284" s="64"/>
      <c r="AQ284" s="64"/>
      <c r="AR284" s="64"/>
      <c r="AU284" s="117"/>
    </row>
    <row r="285" spans="3:47" s="63" customFormat="1" x14ac:dyDescent="0.3">
      <c r="C285" s="64"/>
      <c r="D285" s="69"/>
      <c r="E285" s="69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H285" s="64"/>
      <c r="AI285" s="64"/>
      <c r="AK285" s="64"/>
      <c r="AL285" s="64"/>
      <c r="AN285" s="64"/>
      <c r="AO285" s="64"/>
      <c r="AQ285" s="64"/>
      <c r="AR285" s="64"/>
      <c r="AU285" s="117"/>
    </row>
    <row r="286" spans="3:47" s="63" customFormat="1" x14ac:dyDescent="0.3">
      <c r="C286" s="64"/>
      <c r="D286" s="69"/>
      <c r="E286" s="69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H286" s="64"/>
      <c r="AI286" s="64"/>
      <c r="AK286" s="64"/>
      <c r="AL286" s="64"/>
      <c r="AN286" s="64"/>
      <c r="AO286" s="64"/>
      <c r="AQ286" s="64"/>
      <c r="AR286" s="64"/>
      <c r="AU286" s="117"/>
    </row>
    <row r="287" spans="3:47" s="63" customFormat="1" x14ac:dyDescent="0.3">
      <c r="C287" s="64"/>
      <c r="D287" s="69"/>
      <c r="E287" s="69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H287" s="64"/>
      <c r="AI287" s="64"/>
      <c r="AK287" s="64"/>
      <c r="AL287" s="64"/>
      <c r="AN287" s="64"/>
      <c r="AO287" s="64"/>
      <c r="AQ287" s="64"/>
      <c r="AR287" s="64"/>
      <c r="AU287" s="117"/>
    </row>
    <row r="288" spans="3:47" s="63" customFormat="1" x14ac:dyDescent="0.3">
      <c r="C288" s="64"/>
      <c r="D288" s="69"/>
      <c r="E288" s="69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H288" s="64"/>
      <c r="AI288" s="64"/>
      <c r="AK288" s="64"/>
      <c r="AL288" s="64"/>
      <c r="AN288" s="64"/>
      <c r="AO288" s="64"/>
      <c r="AQ288" s="64"/>
      <c r="AR288" s="64"/>
      <c r="AU288" s="117"/>
    </row>
    <row r="289" spans="3:47" s="63" customFormat="1" x14ac:dyDescent="0.3">
      <c r="C289" s="64"/>
      <c r="D289" s="69"/>
      <c r="E289" s="69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H289" s="64"/>
      <c r="AI289" s="64"/>
      <c r="AK289" s="64"/>
      <c r="AL289" s="64"/>
      <c r="AN289" s="64"/>
      <c r="AO289" s="64"/>
      <c r="AQ289" s="64"/>
      <c r="AR289" s="64"/>
      <c r="AU289" s="117"/>
    </row>
    <row r="290" spans="3:47" s="63" customFormat="1" x14ac:dyDescent="0.3">
      <c r="C290" s="64"/>
      <c r="D290" s="69"/>
      <c r="E290" s="69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H290" s="64"/>
      <c r="AI290" s="64"/>
      <c r="AK290" s="64"/>
      <c r="AL290" s="64"/>
      <c r="AN290" s="64"/>
      <c r="AO290" s="64"/>
      <c r="AQ290" s="64"/>
      <c r="AR290" s="64"/>
      <c r="AU290" s="117"/>
    </row>
    <row r="291" spans="3:47" s="63" customFormat="1" x14ac:dyDescent="0.3">
      <c r="C291" s="64"/>
      <c r="D291" s="69"/>
      <c r="E291" s="69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H291" s="64"/>
      <c r="AI291" s="64"/>
      <c r="AK291" s="64"/>
      <c r="AL291" s="64"/>
      <c r="AN291" s="64"/>
      <c r="AO291" s="64"/>
      <c r="AQ291" s="64"/>
      <c r="AR291" s="64"/>
      <c r="AU291" s="117"/>
    </row>
    <row r="292" spans="3:47" s="63" customFormat="1" x14ac:dyDescent="0.3">
      <c r="C292" s="64"/>
      <c r="D292" s="69"/>
      <c r="E292" s="69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H292" s="64"/>
      <c r="AI292" s="64"/>
      <c r="AK292" s="64"/>
      <c r="AL292" s="64"/>
      <c r="AN292" s="64"/>
      <c r="AO292" s="64"/>
      <c r="AQ292" s="64"/>
      <c r="AR292" s="64"/>
      <c r="AU292" s="117"/>
    </row>
    <row r="293" spans="3:47" s="63" customFormat="1" x14ac:dyDescent="0.3">
      <c r="C293" s="64"/>
      <c r="D293" s="69"/>
      <c r="E293" s="69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H293" s="64"/>
      <c r="AI293" s="64"/>
      <c r="AK293" s="64"/>
      <c r="AL293" s="64"/>
      <c r="AN293" s="64"/>
      <c r="AO293" s="64"/>
      <c r="AQ293" s="64"/>
      <c r="AR293" s="64"/>
      <c r="AU293" s="117"/>
    </row>
    <row r="294" spans="3:47" s="63" customFormat="1" x14ac:dyDescent="0.3">
      <c r="C294" s="64"/>
      <c r="D294" s="69"/>
      <c r="E294" s="69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H294" s="64"/>
      <c r="AI294" s="64"/>
      <c r="AK294" s="64"/>
      <c r="AL294" s="64"/>
      <c r="AN294" s="64"/>
      <c r="AO294" s="64"/>
      <c r="AQ294" s="64"/>
      <c r="AR294" s="64"/>
      <c r="AU294" s="117"/>
    </row>
    <row r="295" spans="3:47" s="63" customFormat="1" x14ac:dyDescent="0.3">
      <c r="C295" s="64"/>
      <c r="D295" s="69"/>
      <c r="E295" s="69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H295" s="64"/>
      <c r="AI295" s="64"/>
      <c r="AK295" s="64"/>
      <c r="AL295" s="64"/>
      <c r="AN295" s="64"/>
      <c r="AO295" s="64"/>
      <c r="AQ295" s="64"/>
      <c r="AR295" s="64"/>
      <c r="AU295" s="117"/>
    </row>
    <row r="296" spans="3:47" s="63" customFormat="1" x14ac:dyDescent="0.3">
      <c r="C296" s="64"/>
      <c r="D296" s="69"/>
      <c r="E296" s="69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H296" s="64"/>
      <c r="AI296" s="64"/>
      <c r="AK296" s="64"/>
      <c r="AL296" s="64"/>
      <c r="AN296" s="64"/>
      <c r="AO296" s="64"/>
      <c r="AQ296" s="64"/>
      <c r="AR296" s="64"/>
      <c r="AU296" s="117"/>
    </row>
    <row r="297" spans="3:47" s="63" customFormat="1" x14ac:dyDescent="0.3">
      <c r="C297" s="64"/>
      <c r="D297" s="69"/>
      <c r="E297" s="69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H297" s="64"/>
      <c r="AI297" s="64"/>
      <c r="AK297" s="64"/>
      <c r="AL297" s="64"/>
      <c r="AN297" s="64"/>
      <c r="AO297" s="64"/>
      <c r="AQ297" s="64"/>
      <c r="AR297" s="64"/>
      <c r="AU297" s="117"/>
    </row>
    <row r="298" spans="3:47" s="63" customFormat="1" x14ac:dyDescent="0.3">
      <c r="C298" s="64"/>
      <c r="D298" s="69"/>
      <c r="E298" s="69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H298" s="64"/>
      <c r="AI298" s="64"/>
      <c r="AK298" s="64"/>
      <c r="AL298" s="64"/>
      <c r="AN298" s="64"/>
      <c r="AO298" s="64"/>
      <c r="AQ298" s="64"/>
      <c r="AR298" s="64"/>
      <c r="AU298" s="117"/>
    </row>
    <row r="299" spans="3:47" s="63" customFormat="1" x14ac:dyDescent="0.3">
      <c r="C299" s="64"/>
      <c r="D299" s="69"/>
      <c r="E299" s="69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H299" s="64"/>
      <c r="AI299" s="64"/>
      <c r="AK299" s="64"/>
      <c r="AL299" s="64"/>
      <c r="AN299" s="64"/>
      <c r="AO299" s="64"/>
      <c r="AQ299" s="64"/>
      <c r="AR299" s="64"/>
      <c r="AU299" s="117"/>
    </row>
    <row r="300" spans="3:47" s="63" customFormat="1" x14ac:dyDescent="0.3">
      <c r="C300" s="64"/>
      <c r="D300" s="69"/>
      <c r="E300" s="69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H300" s="64"/>
      <c r="AI300" s="64"/>
      <c r="AK300" s="64"/>
      <c r="AL300" s="64"/>
      <c r="AN300" s="64"/>
      <c r="AO300" s="64"/>
      <c r="AQ300" s="64"/>
      <c r="AR300" s="64"/>
      <c r="AU300" s="117"/>
    </row>
  </sheetData>
  <mergeCells count="35">
    <mergeCell ref="E1:R1"/>
    <mergeCell ref="AG3:AG4"/>
    <mergeCell ref="AA2:AA4"/>
    <mergeCell ref="Y2:Z3"/>
    <mergeCell ref="AD2:AD4"/>
    <mergeCell ref="AB2:AC3"/>
    <mergeCell ref="AM3:AM4"/>
    <mergeCell ref="AS3:AS4"/>
    <mergeCell ref="AQ3:AR3"/>
    <mergeCell ref="AT3:AU3"/>
    <mergeCell ref="S2:T3"/>
    <mergeCell ref="AN3:AO3"/>
    <mergeCell ref="X2:X4"/>
    <mergeCell ref="AP3:AP4"/>
    <mergeCell ref="AE2:AF3"/>
    <mergeCell ref="AG2:AV2"/>
    <mergeCell ref="AV3:AV4"/>
    <mergeCell ref="AH3:AI3"/>
    <mergeCell ref="AJ3:AJ4"/>
    <mergeCell ref="AK3:AL3"/>
    <mergeCell ref="V2:W3"/>
    <mergeCell ref="U2:U4"/>
    <mergeCell ref="B2:B4"/>
    <mergeCell ref="A2:A4"/>
    <mergeCell ref="R2:R4"/>
    <mergeCell ref="P2:Q3"/>
    <mergeCell ref="O2:O4"/>
    <mergeCell ref="M2:N3"/>
    <mergeCell ref="F2:F4"/>
    <mergeCell ref="D2:E3"/>
    <mergeCell ref="C2:C4"/>
    <mergeCell ref="I2:I4"/>
    <mergeCell ref="G2:H3"/>
    <mergeCell ref="J2:K3"/>
    <mergeCell ref="L2:L4"/>
  </mergeCells>
  <pageMargins left="0.78740157480314965" right="0.19685039370078741" top="0.74803149606299213" bottom="0.74803149606299213" header="0.31496062992125984" footer="0.31496062992125984"/>
  <pageSetup paperSize="8" scale="43" fitToWidth="0" orientation="landscape" r:id="rId1"/>
  <headerFooter>
    <oddFooter>&amp;Cналоговая /Резанова/Недоимка/2025/01.10.2025/1.Динамика _недоимки_МО 01.10.2025</oddFooter>
  </headerFooter>
  <colBreaks count="3" manualBreakCount="3">
    <brk id="14" max="34" man="1"/>
    <brk id="26" max="34" man="1"/>
    <brk id="38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abSelected="1" zoomScale="80" zoomScaleNormal="80" workbookViewId="0">
      <pane xSplit="3" ySplit="4" topLeftCell="D126" activePane="bottomRight" state="frozen"/>
      <selection activeCell="C1" sqref="C1"/>
      <selection pane="topRight" activeCell="D1" sqref="D1"/>
      <selection pane="bottomLeft" activeCell="C5" sqref="C5"/>
      <selection pane="bottomRight" activeCell="C144" sqref="C144:R144"/>
    </sheetView>
  </sheetViews>
  <sheetFormatPr defaultRowHeight="15.65" outlineLevelRow="1" outlineLevelCol="1" x14ac:dyDescent="0.3"/>
  <cols>
    <col min="1" max="1" width="7.88671875" hidden="1" customWidth="1"/>
    <col min="2" max="2" width="10" hidden="1" customWidth="1"/>
    <col min="3" max="3" width="33" style="60" customWidth="1"/>
    <col min="4" max="4" width="14.6640625" style="85" customWidth="1"/>
    <col min="5" max="5" width="14.6640625" style="60" customWidth="1"/>
    <col min="6" max="6" width="12.6640625" style="60" customWidth="1" outlineLevel="1"/>
    <col min="7" max="7" width="14.6640625" style="76" customWidth="1"/>
    <col min="8" max="8" width="14.6640625" style="61" customWidth="1"/>
    <col min="9" max="9" width="12.6640625" style="62" customWidth="1" outlineLevel="1"/>
    <col min="10" max="10" width="14.6640625" style="76" customWidth="1"/>
    <col min="11" max="11" width="14.6640625" style="61" customWidth="1"/>
    <col min="12" max="12" width="12.6640625" style="62" customWidth="1" outlineLevel="1"/>
    <col min="13" max="13" width="14.6640625" style="76" customWidth="1"/>
    <col min="14" max="14" width="14.6640625" style="61" customWidth="1"/>
    <col min="15" max="15" width="12.6640625" style="62" customWidth="1" outlineLevel="1"/>
    <col min="16" max="16" width="14.6640625" style="76" customWidth="1"/>
    <col min="17" max="17" width="14.6640625" style="61" customWidth="1"/>
    <col min="18" max="18" width="12.6640625" style="62" customWidth="1" outlineLevel="1"/>
  </cols>
  <sheetData>
    <row r="1" spans="1:22" ht="26.3" customHeight="1" x14ac:dyDescent="0.3">
      <c r="B1" s="24"/>
      <c r="C1" s="170" t="s">
        <v>194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49"/>
    </row>
    <row r="2" spans="1:22" ht="35.25" customHeight="1" x14ac:dyDescent="0.3">
      <c r="A2" s="171"/>
      <c r="B2" s="173"/>
      <c r="C2" s="167" t="s">
        <v>25</v>
      </c>
      <c r="D2" s="169" t="s">
        <v>184</v>
      </c>
      <c r="E2" s="169"/>
      <c r="F2" s="167" t="s">
        <v>131</v>
      </c>
      <c r="G2" s="168" t="s">
        <v>182</v>
      </c>
      <c r="H2" s="168"/>
      <c r="I2" s="167" t="s">
        <v>131</v>
      </c>
      <c r="J2" s="168" t="s">
        <v>170</v>
      </c>
      <c r="K2" s="168"/>
      <c r="L2" s="167" t="s">
        <v>131</v>
      </c>
      <c r="M2" s="168" t="s">
        <v>20</v>
      </c>
      <c r="N2" s="168"/>
      <c r="O2" s="167" t="s">
        <v>131</v>
      </c>
      <c r="P2" s="168" t="s">
        <v>189</v>
      </c>
      <c r="Q2" s="168"/>
      <c r="R2" s="167" t="s">
        <v>131</v>
      </c>
      <c r="S2" s="1"/>
      <c r="T2" s="1"/>
      <c r="U2" s="1"/>
      <c r="V2" s="1"/>
    </row>
    <row r="3" spans="1:22" ht="38.200000000000003" customHeight="1" x14ac:dyDescent="0.3">
      <c r="A3" s="172"/>
      <c r="B3" s="172"/>
      <c r="C3" s="167"/>
      <c r="D3" s="77" t="s">
        <v>188</v>
      </c>
      <c r="E3" s="32" t="s">
        <v>193</v>
      </c>
      <c r="F3" s="167"/>
      <c r="G3" s="77" t="s">
        <v>188</v>
      </c>
      <c r="H3" s="32" t="s">
        <v>193</v>
      </c>
      <c r="I3" s="167"/>
      <c r="J3" s="77" t="s">
        <v>188</v>
      </c>
      <c r="K3" s="32" t="s">
        <v>193</v>
      </c>
      <c r="L3" s="167"/>
      <c r="M3" s="77" t="s">
        <v>188</v>
      </c>
      <c r="N3" s="32" t="s">
        <v>193</v>
      </c>
      <c r="O3" s="167"/>
      <c r="P3" s="77" t="s">
        <v>188</v>
      </c>
      <c r="Q3" s="32" t="s">
        <v>193</v>
      </c>
      <c r="R3" s="167"/>
      <c r="S3" s="1"/>
      <c r="T3" s="1"/>
      <c r="U3" s="1"/>
      <c r="V3" s="1"/>
    </row>
    <row r="4" spans="1:22" s="45" customFormat="1" ht="13.15" x14ac:dyDescent="0.25">
      <c r="A4" s="43" t="s">
        <v>29</v>
      </c>
      <c r="B4" s="43" t="s">
        <v>30</v>
      </c>
      <c r="C4" s="50" t="s">
        <v>31</v>
      </c>
      <c r="D4" s="83">
        <v>2</v>
      </c>
      <c r="E4" s="50">
        <v>2</v>
      </c>
      <c r="F4" s="50">
        <v>3</v>
      </c>
      <c r="G4" s="83">
        <v>5</v>
      </c>
      <c r="H4" s="50">
        <v>5</v>
      </c>
      <c r="I4" s="50">
        <v>6</v>
      </c>
      <c r="J4" s="83">
        <v>5</v>
      </c>
      <c r="K4" s="50">
        <v>5</v>
      </c>
      <c r="L4" s="51">
        <f t="shared" ref="L4:R4" si="0">K4+1</f>
        <v>6</v>
      </c>
      <c r="M4" s="83">
        <v>5</v>
      </c>
      <c r="N4" s="50">
        <v>5</v>
      </c>
      <c r="O4" s="51">
        <f t="shared" si="0"/>
        <v>6</v>
      </c>
      <c r="P4" s="83">
        <v>5</v>
      </c>
      <c r="Q4" s="50">
        <v>5</v>
      </c>
      <c r="R4" s="51">
        <f t="shared" si="0"/>
        <v>6</v>
      </c>
      <c r="S4" s="44"/>
      <c r="T4" s="44"/>
      <c r="U4" s="44"/>
      <c r="V4" s="44"/>
    </row>
    <row r="5" spans="1:22" ht="31.5" customHeight="1" x14ac:dyDescent="0.3">
      <c r="A5" s="7">
        <v>1</v>
      </c>
      <c r="B5" s="11"/>
      <c r="C5" s="88" t="s">
        <v>130</v>
      </c>
      <c r="D5" s="89">
        <f>SUM(D6:D9)</f>
        <v>795.1</v>
      </c>
      <c r="E5" s="89">
        <f>SUM(E6:E9)</f>
        <v>767.3</v>
      </c>
      <c r="F5" s="90">
        <f t="shared" ref="F5:F36" si="1">IF(D5=0," ",IF(E5/D5*100&gt;200,"св.200",E5/D5))</f>
        <v>0.96503584454785551</v>
      </c>
      <c r="G5" s="89">
        <f>SUM(G6:G9)</f>
        <v>387.50000000000006</v>
      </c>
      <c r="H5" s="89">
        <f>SUM(H6:H9)</f>
        <v>401.90000000000003</v>
      </c>
      <c r="I5" s="90">
        <f t="shared" ref="I5:I47" si="2">IF(G5=0," ",IF(H5/G5*100&gt;200,"св.200",H5/G5))</f>
        <v>1.0371612903225806</v>
      </c>
      <c r="J5" s="89">
        <f t="shared" ref="J5:K5" si="3">SUM(J6:J9)</f>
        <v>0</v>
      </c>
      <c r="K5" s="89">
        <f t="shared" si="3"/>
        <v>3</v>
      </c>
      <c r="L5" s="90" t="str">
        <f t="shared" ref="L5:L35" si="4">IF(J5=0," ",IF(K5/J5*100&gt;200,"св.200",K5/J5))</f>
        <v xml:space="preserve"> </v>
      </c>
      <c r="M5" s="89">
        <f t="shared" ref="M5" si="5">SUM(M6:M9)</f>
        <v>107.60000000000001</v>
      </c>
      <c r="N5" s="89">
        <f t="shared" ref="N5" si="6">SUM(N6:N9)</f>
        <v>81.5</v>
      </c>
      <c r="O5" s="90">
        <f t="shared" ref="O5:O36" si="7">IF(M5=0," ",IF(N5/M5*100&gt;200,"св.200",N5/M5))</f>
        <v>0.75743494423791813</v>
      </c>
      <c r="P5" s="89">
        <f t="shared" ref="P5" si="8">SUM(P6:P9)</f>
        <v>300</v>
      </c>
      <c r="Q5" s="89">
        <f t="shared" ref="Q5" si="9">SUM(Q6:Q9)</f>
        <v>280.89999999999998</v>
      </c>
      <c r="R5" s="90">
        <f t="shared" ref="R5:R36" si="10">IF(P5=0," ",IF(Q5/P5*100&gt;200,"св.200",Q5/P5))</f>
        <v>0.93633333333333324</v>
      </c>
      <c r="S5" s="1"/>
      <c r="T5" s="1"/>
      <c r="U5" s="1"/>
      <c r="V5" s="1"/>
    </row>
    <row r="6" spans="1:22" s="5" customFormat="1" ht="15.05" customHeight="1" outlineLevel="1" x14ac:dyDescent="0.3">
      <c r="A6" s="6"/>
      <c r="B6" s="6">
        <v>1</v>
      </c>
      <c r="C6" s="52" t="s">
        <v>177</v>
      </c>
      <c r="D6" s="84">
        <f>(G6+J6+M6+P6)</f>
        <v>529.6</v>
      </c>
      <c r="E6" s="53">
        <f>H6+K6+N6+Q6</f>
        <v>542</v>
      </c>
      <c r="F6" s="54">
        <f t="shared" si="1"/>
        <v>1.0234138972809668</v>
      </c>
      <c r="G6" s="84">
        <v>383.1</v>
      </c>
      <c r="H6" s="145">
        <v>398.3</v>
      </c>
      <c r="I6" s="54">
        <f t="shared" si="2"/>
        <v>1.0396763247193943</v>
      </c>
      <c r="J6" s="84"/>
      <c r="K6" s="126"/>
      <c r="L6" s="54" t="str">
        <f t="shared" si="4"/>
        <v xml:space="preserve"> </v>
      </c>
      <c r="M6" s="84">
        <v>71.8</v>
      </c>
      <c r="N6" s="53">
        <v>56</v>
      </c>
      <c r="O6" s="54">
        <f>IF(M6=0," ",IF(N6/M6*100&gt;200,"св.200",N6/M6))</f>
        <v>0.77994428969359331</v>
      </c>
      <c r="P6" s="84">
        <v>74.7</v>
      </c>
      <c r="Q6" s="53">
        <v>87.7</v>
      </c>
      <c r="R6" s="54">
        <f t="shared" si="10"/>
        <v>1.1740294511378848</v>
      </c>
      <c r="S6" s="1"/>
      <c r="T6" s="1"/>
      <c r="U6" s="1"/>
      <c r="V6" s="1"/>
    </row>
    <row r="7" spans="1:22" s="5" customFormat="1" ht="15.05" customHeight="1" outlineLevel="1" x14ac:dyDescent="0.3">
      <c r="A7" s="6"/>
      <c r="B7" s="6">
        <v>2</v>
      </c>
      <c r="C7" s="52" t="s">
        <v>129</v>
      </c>
      <c r="D7" s="84">
        <f>(G7+J7+M7+P7)</f>
        <v>33.799999999999997</v>
      </c>
      <c r="E7" s="53">
        <f>H7+K7+N7+Q7</f>
        <v>29.5</v>
      </c>
      <c r="F7" s="54">
        <f t="shared" si="1"/>
        <v>0.87278106508875752</v>
      </c>
      <c r="G7" s="84">
        <v>3.3</v>
      </c>
      <c r="H7" s="145">
        <v>3.2</v>
      </c>
      <c r="I7" s="54">
        <f t="shared" si="2"/>
        <v>0.96969696969696983</v>
      </c>
      <c r="J7" s="84"/>
      <c r="K7" s="126"/>
      <c r="L7" s="54" t="str">
        <f t="shared" si="4"/>
        <v xml:space="preserve"> </v>
      </c>
      <c r="M7" s="84">
        <v>14.9</v>
      </c>
      <c r="N7" s="53">
        <v>14.5</v>
      </c>
      <c r="O7" s="54">
        <f>IF(M7=0," ",IF(N7/M7*100&gt;200,"св.200",N7/M7))</f>
        <v>0.97315436241610731</v>
      </c>
      <c r="P7" s="84">
        <v>15.6</v>
      </c>
      <c r="Q7" s="53">
        <v>11.8</v>
      </c>
      <c r="R7" s="54">
        <f t="shared" si="10"/>
        <v>0.7564102564102565</v>
      </c>
      <c r="S7" s="1"/>
      <c r="T7" s="1"/>
      <c r="U7" s="1"/>
      <c r="V7" s="1"/>
    </row>
    <row r="8" spans="1:22" s="5" customFormat="1" ht="15.05" customHeight="1" outlineLevel="1" x14ac:dyDescent="0.3">
      <c r="A8" s="6"/>
      <c r="B8" s="6">
        <v>3</v>
      </c>
      <c r="C8" s="52" t="s">
        <v>128</v>
      </c>
      <c r="D8" s="84">
        <f>(G8+J8+M8+P8)</f>
        <v>119.7</v>
      </c>
      <c r="E8" s="53">
        <f>H8+K8+N8+Q8</f>
        <v>99.5</v>
      </c>
      <c r="F8" s="54">
        <f t="shared" si="1"/>
        <v>0.83124477861319968</v>
      </c>
      <c r="G8" s="84">
        <v>0.3</v>
      </c>
      <c r="H8" s="145">
        <v>0.3</v>
      </c>
      <c r="I8" s="54">
        <f t="shared" si="2"/>
        <v>1</v>
      </c>
      <c r="J8" s="84"/>
      <c r="K8" s="126">
        <v>3</v>
      </c>
      <c r="L8" s="54" t="str">
        <f t="shared" si="4"/>
        <v xml:space="preserve"> </v>
      </c>
      <c r="M8" s="84">
        <v>16</v>
      </c>
      <c r="N8" s="53">
        <v>6.4</v>
      </c>
      <c r="O8" s="54">
        <f>IF(M8=0," ",IF(N8/M8*100&gt;200,"св.200",N8/M8))</f>
        <v>0.4</v>
      </c>
      <c r="P8" s="84">
        <v>103.4</v>
      </c>
      <c r="Q8" s="53">
        <v>89.8</v>
      </c>
      <c r="R8" s="54">
        <f t="shared" si="10"/>
        <v>0.86847195357833651</v>
      </c>
      <c r="S8" s="1"/>
      <c r="T8" s="1"/>
      <c r="U8" s="1"/>
      <c r="V8" s="1"/>
    </row>
    <row r="9" spans="1:22" s="5" customFormat="1" ht="15.05" customHeight="1" outlineLevel="1" x14ac:dyDescent="0.3">
      <c r="A9" s="6"/>
      <c r="B9" s="6">
        <v>4</v>
      </c>
      <c r="C9" s="52" t="s">
        <v>127</v>
      </c>
      <c r="D9" s="84">
        <f>(G9+J9+M9+P9)</f>
        <v>112</v>
      </c>
      <c r="E9" s="53">
        <f>H9+K9+N9+Q9</f>
        <v>96.3</v>
      </c>
      <c r="F9" s="54">
        <f t="shared" si="1"/>
        <v>0.85982142857142851</v>
      </c>
      <c r="G9" s="84">
        <v>0.8</v>
      </c>
      <c r="H9" s="145">
        <v>0.1</v>
      </c>
      <c r="I9" s="54">
        <f t="shared" si="2"/>
        <v>0.125</v>
      </c>
      <c r="J9" s="84"/>
      <c r="K9" s="126"/>
      <c r="L9" s="54" t="str">
        <f t="shared" si="4"/>
        <v xml:space="preserve"> </v>
      </c>
      <c r="M9" s="84">
        <v>4.9000000000000004</v>
      </c>
      <c r="N9" s="53">
        <v>4.5999999999999996</v>
      </c>
      <c r="O9" s="54">
        <f>IF(M9=0," ",IF(N9/M9*100&gt;200,"св.200",N9/M9))</f>
        <v>0.93877551020408145</v>
      </c>
      <c r="P9" s="84">
        <v>106.3</v>
      </c>
      <c r="Q9" s="53">
        <v>91.6</v>
      </c>
      <c r="R9" s="54">
        <f t="shared" si="10"/>
        <v>0.86171213546566316</v>
      </c>
      <c r="S9" s="1"/>
      <c r="T9" s="1"/>
      <c r="U9" s="1"/>
      <c r="V9" s="1"/>
    </row>
    <row r="10" spans="1:22" ht="30.05" customHeight="1" x14ac:dyDescent="0.3">
      <c r="A10" s="7">
        <v>2</v>
      </c>
      <c r="B10" s="11"/>
      <c r="C10" s="88" t="s">
        <v>126</v>
      </c>
      <c r="D10" s="89">
        <f>SUM(D11:D16)</f>
        <v>2580.2999999999997</v>
      </c>
      <c r="E10" s="89">
        <f>SUM(E11:E16)</f>
        <v>2651.7399999999993</v>
      </c>
      <c r="F10" s="90">
        <f t="shared" si="1"/>
        <v>1.0276867030965391</v>
      </c>
      <c r="G10" s="89">
        <f t="shared" ref="G10:H10" si="11">SUM(G11:G16)</f>
        <v>659.2</v>
      </c>
      <c r="H10" s="89">
        <f t="shared" si="11"/>
        <v>1587.7999999999997</v>
      </c>
      <c r="I10" s="90" t="str">
        <f t="shared" si="2"/>
        <v>св.200</v>
      </c>
      <c r="J10" s="89">
        <f t="shared" ref="J10" si="12">SUM(J11:J16)</f>
        <v>5.6</v>
      </c>
      <c r="K10" s="89">
        <f t="shared" ref="K10" si="13">SUM(K11:K16)</f>
        <v>0.2</v>
      </c>
      <c r="L10" s="90">
        <f t="shared" si="4"/>
        <v>3.5714285714285719E-2</v>
      </c>
      <c r="M10" s="89">
        <f t="shared" ref="M10" si="14">SUM(M11:M16)</f>
        <v>720.4</v>
      </c>
      <c r="N10" s="89">
        <f t="shared" ref="N10" si="15">SUM(N11:N16)</f>
        <v>291.5</v>
      </c>
      <c r="O10" s="90">
        <f t="shared" si="7"/>
        <v>0.40463631315935594</v>
      </c>
      <c r="P10" s="89">
        <f t="shared" ref="P10" si="16">SUM(P11:P16)</f>
        <v>1195.0999999999999</v>
      </c>
      <c r="Q10" s="89">
        <f t="shared" ref="Q10" si="17">SUM(Q11:Q16)</f>
        <v>772.24</v>
      </c>
      <c r="R10" s="90">
        <f t="shared" si="10"/>
        <v>0.64617186846289021</v>
      </c>
      <c r="S10" s="1"/>
      <c r="T10" s="1"/>
      <c r="U10" s="1"/>
      <c r="V10" s="1"/>
    </row>
    <row r="11" spans="1:22" s="5" customFormat="1" ht="15.85" customHeight="1" outlineLevel="1" x14ac:dyDescent="0.3">
      <c r="A11" s="6"/>
      <c r="B11" s="6">
        <v>1</v>
      </c>
      <c r="C11" s="52" t="s">
        <v>125</v>
      </c>
      <c r="D11" s="84">
        <f t="shared" ref="D11:D16" si="18">(G11+J11+M11+P11)</f>
        <v>311.2</v>
      </c>
      <c r="E11" s="53">
        <f t="shared" ref="E11:E16" si="19">H11+K11+N11+Q11</f>
        <v>1244.7999999999997</v>
      </c>
      <c r="F11" s="54" t="str">
        <f t="shared" si="1"/>
        <v>св.200</v>
      </c>
      <c r="G11" s="150">
        <v>2.6</v>
      </c>
      <c r="H11" s="120">
        <v>1059.0999999999999</v>
      </c>
      <c r="I11" s="54" t="str">
        <f t="shared" si="2"/>
        <v>св.200</v>
      </c>
      <c r="J11" s="84"/>
      <c r="K11" s="126"/>
      <c r="L11" s="54" t="str">
        <f t="shared" si="4"/>
        <v xml:space="preserve"> </v>
      </c>
      <c r="M11" s="84">
        <v>176.7</v>
      </c>
      <c r="N11" s="53">
        <v>103.1</v>
      </c>
      <c r="O11" s="54">
        <f t="shared" si="7"/>
        <v>0.58347481607243912</v>
      </c>
      <c r="P11" s="84">
        <v>131.9</v>
      </c>
      <c r="Q11" s="53">
        <v>82.6</v>
      </c>
      <c r="R11" s="54">
        <f t="shared" si="10"/>
        <v>0.626231993934799</v>
      </c>
      <c r="S11" s="1"/>
      <c r="T11" s="1"/>
      <c r="U11" s="1"/>
      <c r="V11" s="1"/>
    </row>
    <row r="12" spans="1:22" s="5" customFormat="1" ht="15.05" customHeight="1" outlineLevel="1" x14ac:dyDescent="0.3">
      <c r="A12" s="6"/>
      <c r="B12" s="6">
        <v>2</v>
      </c>
      <c r="C12" s="52" t="s">
        <v>124</v>
      </c>
      <c r="D12" s="84">
        <f t="shared" si="18"/>
        <v>649.89999999999986</v>
      </c>
      <c r="E12" s="53">
        <f t="shared" si="19"/>
        <v>558.70000000000005</v>
      </c>
      <c r="F12" s="54">
        <f t="shared" si="1"/>
        <v>0.85967071857208821</v>
      </c>
      <c r="G12" s="150">
        <v>533.29999999999995</v>
      </c>
      <c r="H12" s="120">
        <v>463.8</v>
      </c>
      <c r="I12" s="54">
        <f>IF(G12=0," ",IF(H12/G12*100&gt;200,"св.200",H12/G12))</f>
        <v>0.86967935495968507</v>
      </c>
      <c r="J12" s="84"/>
      <c r="K12" s="126"/>
      <c r="L12" s="54" t="str">
        <f t="shared" si="4"/>
        <v xml:space="preserve"> </v>
      </c>
      <c r="M12" s="84">
        <v>68.3</v>
      </c>
      <c r="N12" s="53">
        <v>54.3</v>
      </c>
      <c r="O12" s="54">
        <f t="shared" si="7"/>
        <v>0.79502196193265007</v>
      </c>
      <c r="P12" s="84">
        <v>48.3</v>
      </c>
      <c r="Q12" s="53">
        <v>40.6</v>
      </c>
      <c r="R12" s="54">
        <f t="shared" si="10"/>
        <v>0.84057971014492761</v>
      </c>
      <c r="S12" s="1"/>
      <c r="T12" s="1"/>
      <c r="U12" s="1"/>
      <c r="V12" s="1"/>
    </row>
    <row r="13" spans="1:22" s="5" customFormat="1" ht="15.05" customHeight="1" outlineLevel="1" x14ac:dyDescent="0.3">
      <c r="A13" s="6"/>
      <c r="B13" s="6">
        <v>3</v>
      </c>
      <c r="C13" s="52" t="s">
        <v>123</v>
      </c>
      <c r="D13" s="84">
        <f t="shared" si="18"/>
        <v>557.70000000000005</v>
      </c>
      <c r="E13" s="53">
        <f t="shared" si="19"/>
        <v>152.9</v>
      </c>
      <c r="F13" s="54">
        <f t="shared" si="1"/>
        <v>0.27416173570019725</v>
      </c>
      <c r="G13" s="150">
        <v>83.6</v>
      </c>
      <c r="H13" s="120">
        <v>18.7</v>
      </c>
      <c r="I13" s="54">
        <f t="shared" si="2"/>
        <v>0.22368421052631579</v>
      </c>
      <c r="J13" s="84"/>
      <c r="K13" s="126"/>
      <c r="L13" s="54" t="str">
        <f t="shared" si="4"/>
        <v xml:space="preserve"> </v>
      </c>
      <c r="M13" s="84">
        <v>380.6</v>
      </c>
      <c r="N13" s="53">
        <v>67.5</v>
      </c>
      <c r="O13" s="54">
        <f t="shared" si="7"/>
        <v>0.17735155018392013</v>
      </c>
      <c r="P13" s="84">
        <v>93.5</v>
      </c>
      <c r="Q13" s="53">
        <v>66.7</v>
      </c>
      <c r="R13" s="54">
        <f t="shared" si="10"/>
        <v>0.71336898395721926</v>
      </c>
      <c r="S13" s="1"/>
      <c r="T13" s="1"/>
      <c r="U13" s="1"/>
      <c r="V13" s="1"/>
    </row>
    <row r="14" spans="1:22" s="5" customFormat="1" ht="15.05" customHeight="1" outlineLevel="1" x14ac:dyDescent="0.3">
      <c r="A14" s="6"/>
      <c r="B14" s="6">
        <v>4</v>
      </c>
      <c r="C14" s="52" t="s">
        <v>86</v>
      </c>
      <c r="D14" s="84">
        <f t="shared" si="18"/>
        <v>246.79999999999998</v>
      </c>
      <c r="E14" s="53">
        <f t="shared" si="19"/>
        <v>196.5</v>
      </c>
      <c r="F14" s="54">
        <f t="shared" si="1"/>
        <v>0.79619124797406815</v>
      </c>
      <c r="G14" s="150">
        <v>4</v>
      </c>
      <c r="H14" s="120">
        <v>2.1</v>
      </c>
      <c r="I14" s="54">
        <f t="shared" si="2"/>
        <v>0.52500000000000002</v>
      </c>
      <c r="J14" s="84"/>
      <c r="K14" s="126"/>
      <c r="L14" s="54" t="str">
        <f t="shared" si="4"/>
        <v xml:space="preserve"> </v>
      </c>
      <c r="M14" s="84">
        <v>27.7</v>
      </c>
      <c r="N14" s="53">
        <v>22.6</v>
      </c>
      <c r="O14" s="54">
        <f t="shared" si="7"/>
        <v>0.81588447653429608</v>
      </c>
      <c r="P14" s="84">
        <v>215.1</v>
      </c>
      <c r="Q14" s="53">
        <v>171.8</v>
      </c>
      <c r="R14" s="54">
        <f t="shared" si="10"/>
        <v>0.79869827986982811</v>
      </c>
      <c r="S14" s="1"/>
      <c r="T14" s="1"/>
      <c r="U14" s="1"/>
      <c r="V14" s="1"/>
    </row>
    <row r="15" spans="1:22" s="5" customFormat="1" ht="15.05" customHeight="1" outlineLevel="1" x14ac:dyDescent="0.3">
      <c r="A15" s="6"/>
      <c r="B15" s="6">
        <v>5</v>
      </c>
      <c r="C15" s="52" t="s">
        <v>122</v>
      </c>
      <c r="D15" s="84">
        <f t="shared" si="18"/>
        <v>136.5</v>
      </c>
      <c r="E15" s="53">
        <f t="shared" si="19"/>
        <v>107.74000000000001</v>
      </c>
      <c r="F15" s="54">
        <f t="shared" si="1"/>
        <v>0.78930402930402932</v>
      </c>
      <c r="G15" s="150">
        <v>0.7</v>
      </c>
      <c r="H15" s="120">
        <v>0.6</v>
      </c>
      <c r="I15" s="54">
        <f t="shared" si="2"/>
        <v>0.85714285714285721</v>
      </c>
      <c r="J15" s="84"/>
      <c r="K15" s="126"/>
      <c r="L15" s="54" t="str">
        <f t="shared" si="4"/>
        <v xml:space="preserve"> </v>
      </c>
      <c r="M15" s="84">
        <v>12.3</v>
      </c>
      <c r="N15" s="53">
        <v>8.3000000000000007</v>
      </c>
      <c r="O15" s="54">
        <f t="shared" si="7"/>
        <v>0.67479674796747968</v>
      </c>
      <c r="P15" s="84">
        <v>123.5</v>
      </c>
      <c r="Q15" s="53">
        <v>98.84</v>
      </c>
      <c r="R15" s="54">
        <f t="shared" si="10"/>
        <v>0.80032388663967613</v>
      </c>
      <c r="S15" s="1"/>
      <c r="T15" s="1"/>
      <c r="U15" s="1"/>
      <c r="V15" s="1"/>
    </row>
    <row r="16" spans="1:22" s="5" customFormat="1" ht="15.05" customHeight="1" outlineLevel="1" x14ac:dyDescent="0.3">
      <c r="A16" s="6"/>
      <c r="B16" s="6">
        <v>6</v>
      </c>
      <c r="C16" s="52" t="s">
        <v>121</v>
      </c>
      <c r="D16" s="84">
        <f t="shared" si="18"/>
        <v>678.19999999999993</v>
      </c>
      <c r="E16" s="53">
        <f t="shared" si="19"/>
        <v>391.1</v>
      </c>
      <c r="F16" s="54">
        <f t="shared" si="1"/>
        <v>0.57667354762606915</v>
      </c>
      <c r="G16" s="150">
        <v>35</v>
      </c>
      <c r="H16" s="120">
        <v>43.5</v>
      </c>
      <c r="I16" s="54">
        <f t="shared" si="2"/>
        <v>1.2428571428571429</v>
      </c>
      <c r="J16" s="84">
        <v>5.6</v>
      </c>
      <c r="K16" s="126">
        <v>0.2</v>
      </c>
      <c r="L16" s="54">
        <f>IF(J16=0," ",IF(K16/J16*100&gt;200,"св.200",K16/J16))</f>
        <v>3.5714285714285719E-2</v>
      </c>
      <c r="M16" s="84">
        <v>54.8</v>
      </c>
      <c r="N16" s="53">
        <v>35.700000000000003</v>
      </c>
      <c r="O16" s="54">
        <f t="shared" si="7"/>
        <v>0.6514598540145986</v>
      </c>
      <c r="P16" s="84">
        <v>582.79999999999995</v>
      </c>
      <c r="Q16" s="53">
        <v>311.7</v>
      </c>
      <c r="R16" s="54">
        <f t="shared" si="10"/>
        <v>0.53483184625943725</v>
      </c>
      <c r="S16" s="1"/>
      <c r="T16" s="1"/>
      <c r="U16" s="1"/>
      <c r="V16" s="1"/>
    </row>
    <row r="17" spans="1:22" ht="31.5" customHeight="1" x14ac:dyDescent="0.3">
      <c r="A17" s="7">
        <v>3</v>
      </c>
      <c r="B17" s="11"/>
      <c r="C17" s="88" t="s">
        <v>120</v>
      </c>
      <c r="D17" s="89">
        <f>SUM(D18:D22)</f>
        <v>3730.5999999999995</v>
      </c>
      <c r="E17" s="89">
        <f>SUM(E18:E22)</f>
        <v>2344.6000000000004</v>
      </c>
      <c r="F17" s="90">
        <f t="shared" si="1"/>
        <v>0.62847799281616912</v>
      </c>
      <c r="G17" s="89">
        <f t="shared" ref="G17:H17" si="20">SUM(G18:G22)</f>
        <v>634.69999999999993</v>
      </c>
      <c r="H17" s="89">
        <f t="shared" si="20"/>
        <v>352</v>
      </c>
      <c r="I17" s="90">
        <f t="shared" si="2"/>
        <v>0.55459272097053736</v>
      </c>
      <c r="J17" s="89">
        <f t="shared" ref="J17" si="21">SUM(J18:J22)</f>
        <v>0.4</v>
      </c>
      <c r="K17" s="89">
        <f t="shared" ref="K17" si="22">SUM(K18:K22)</f>
        <v>1.7000000000000002</v>
      </c>
      <c r="L17" s="90" t="str">
        <f t="shared" si="4"/>
        <v>св.200</v>
      </c>
      <c r="M17" s="89">
        <f t="shared" ref="M17" si="23">SUM(M18:M22)</f>
        <v>1296.2</v>
      </c>
      <c r="N17" s="89">
        <f t="shared" ref="N17" si="24">SUM(N18:N22)</f>
        <v>622.9</v>
      </c>
      <c r="O17" s="90">
        <f t="shared" si="7"/>
        <v>0.48055855577842921</v>
      </c>
      <c r="P17" s="89">
        <f t="shared" ref="P17" si="25">SUM(P18:P22)</f>
        <v>1799.3000000000002</v>
      </c>
      <c r="Q17" s="89">
        <f t="shared" ref="Q17" si="26">SUM(Q18:Q22)</f>
        <v>1368</v>
      </c>
      <c r="R17" s="90">
        <f t="shared" si="10"/>
        <v>0.76029567053854274</v>
      </c>
      <c r="S17" s="1"/>
      <c r="T17" s="1"/>
      <c r="U17" s="1"/>
      <c r="V17" s="1"/>
    </row>
    <row r="18" spans="1:22" s="12" customFormat="1" ht="15.05" customHeight="1" outlineLevel="1" x14ac:dyDescent="0.3">
      <c r="A18" s="6"/>
      <c r="B18" s="10"/>
      <c r="C18" s="52" t="s">
        <v>119</v>
      </c>
      <c r="D18" s="84">
        <f>(G18+J18+M18+P18)</f>
        <v>1304.5999999999999</v>
      </c>
      <c r="E18" s="53">
        <f>H18+K18+N18+Q18</f>
        <v>963.2</v>
      </c>
      <c r="F18" s="54">
        <f t="shared" si="1"/>
        <v>0.73831059328529824</v>
      </c>
      <c r="G18" s="84">
        <v>454.3</v>
      </c>
      <c r="H18" s="120">
        <v>287.3</v>
      </c>
      <c r="I18" s="54">
        <f t="shared" si="2"/>
        <v>0.63240149680827651</v>
      </c>
      <c r="J18" s="84">
        <v>0.4</v>
      </c>
      <c r="K18" s="126">
        <v>0.4</v>
      </c>
      <c r="L18" s="54">
        <f t="shared" si="4"/>
        <v>1</v>
      </c>
      <c r="M18" s="84">
        <v>343.3</v>
      </c>
      <c r="N18" s="53">
        <v>249.8</v>
      </c>
      <c r="O18" s="54">
        <f t="shared" si="7"/>
        <v>0.72764346053014861</v>
      </c>
      <c r="P18" s="84">
        <v>506.6</v>
      </c>
      <c r="Q18" s="53">
        <v>425.7</v>
      </c>
      <c r="R18" s="54">
        <f t="shared" si="10"/>
        <v>0.84030793525463876</v>
      </c>
      <c r="S18" s="13"/>
      <c r="T18" s="13"/>
      <c r="U18" s="13"/>
      <c r="V18" s="13"/>
    </row>
    <row r="19" spans="1:22" s="12" customFormat="1" ht="15.05" customHeight="1" outlineLevel="1" x14ac:dyDescent="0.3">
      <c r="A19" s="6"/>
      <c r="B19" s="10"/>
      <c r="C19" s="52" t="s">
        <v>118</v>
      </c>
      <c r="D19" s="84">
        <f>(G19+J19+M19+P19)</f>
        <v>1174.0999999999999</v>
      </c>
      <c r="E19" s="53">
        <f>H19+K19+N19+Q19</f>
        <v>479</v>
      </c>
      <c r="F19" s="54">
        <f t="shared" si="1"/>
        <v>0.40797206370837241</v>
      </c>
      <c r="G19" s="84">
        <v>169.4</v>
      </c>
      <c r="H19" s="120">
        <v>42.8</v>
      </c>
      <c r="I19" s="54">
        <f t="shared" si="2"/>
        <v>0.25265643447461628</v>
      </c>
      <c r="J19" s="84"/>
      <c r="K19" s="126"/>
      <c r="L19" s="54" t="str">
        <f t="shared" si="4"/>
        <v xml:space="preserve"> </v>
      </c>
      <c r="M19" s="84">
        <v>713.1</v>
      </c>
      <c r="N19" s="53">
        <v>283</v>
      </c>
      <c r="O19" s="54">
        <f t="shared" si="7"/>
        <v>0.39685878558406956</v>
      </c>
      <c r="P19" s="84">
        <v>291.60000000000002</v>
      </c>
      <c r="Q19" s="53">
        <v>153.19999999999999</v>
      </c>
      <c r="R19" s="54">
        <f t="shared" si="10"/>
        <v>0.52537722908093265</v>
      </c>
      <c r="S19" s="13"/>
      <c r="T19" s="13"/>
      <c r="U19" s="13"/>
      <c r="V19" s="13"/>
    </row>
    <row r="20" spans="1:22" s="12" customFormat="1" ht="15.05" customHeight="1" outlineLevel="1" x14ac:dyDescent="0.3">
      <c r="A20" s="6"/>
      <c r="B20" s="10"/>
      <c r="C20" s="52" t="s">
        <v>117</v>
      </c>
      <c r="D20" s="84">
        <f>(G20+J20+M20+P20)</f>
        <v>559.70000000000005</v>
      </c>
      <c r="E20" s="53">
        <f>H20+K20+N20+Q20</f>
        <v>420.2</v>
      </c>
      <c r="F20" s="54">
        <f t="shared" si="1"/>
        <v>0.75075933535822759</v>
      </c>
      <c r="G20" s="84">
        <v>7.8</v>
      </c>
      <c r="H20" s="120">
        <v>14.8</v>
      </c>
      <c r="I20" s="54">
        <f t="shared" si="2"/>
        <v>1.8974358974358976</v>
      </c>
      <c r="J20" s="84"/>
      <c r="K20" s="126">
        <v>1.3</v>
      </c>
      <c r="L20" s="54" t="str">
        <f t="shared" si="4"/>
        <v xml:space="preserve"> </v>
      </c>
      <c r="M20" s="84">
        <v>101.1</v>
      </c>
      <c r="N20" s="53">
        <v>49.1</v>
      </c>
      <c r="O20" s="54">
        <f t="shared" si="7"/>
        <v>0.48565776458951537</v>
      </c>
      <c r="P20" s="84">
        <v>450.8</v>
      </c>
      <c r="Q20" s="53">
        <v>355</v>
      </c>
      <c r="R20" s="54">
        <f t="shared" si="10"/>
        <v>0.787488908606921</v>
      </c>
      <c r="S20" s="13"/>
      <c r="T20" s="13"/>
      <c r="U20" s="13"/>
      <c r="V20" s="13"/>
    </row>
    <row r="21" spans="1:22" s="12" customFormat="1" ht="15.05" customHeight="1" outlineLevel="1" x14ac:dyDescent="0.3">
      <c r="A21" s="6"/>
      <c r="B21" s="10"/>
      <c r="C21" s="52" t="s">
        <v>178</v>
      </c>
      <c r="D21" s="84">
        <f>(G21+J21+M21+P21)</f>
        <v>359.5</v>
      </c>
      <c r="E21" s="53">
        <f>H21+K21+N21+Q21</f>
        <v>305.89999999999998</v>
      </c>
      <c r="F21" s="54">
        <f t="shared" si="1"/>
        <v>0.850904033379694</v>
      </c>
      <c r="G21" s="84">
        <v>0.3</v>
      </c>
      <c r="H21" s="120">
        <v>6.9</v>
      </c>
      <c r="I21" s="54" t="str">
        <f t="shared" si="2"/>
        <v>св.200</v>
      </c>
      <c r="J21" s="84"/>
      <c r="K21" s="126"/>
      <c r="L21" s="54" t="str">
        <f t="shared" si="4"/>
        <v xml:space="preserve"> </v>
      </c>
      <c r="M21" s="84">
        <v>8.8000000000000007</v>
      </c>
      <c r="N21" s="53">
        <v>3.6</v>
      </c>
      <c r="O21" s="54">
        <f t="shared" si="7"/>
        <v>0.40909090909090906</v>
      </c>
      <c r="P21" s="84">
        <v>350.4</v>
      </c>
      <c r="Q21" s="53">
        <v>295.39999999999998</v>
      </c>
      <c r="R21" s="54">
        <f t="shared" si="10"/>
        <v>0.84303652968036524</v>
      </c>
      <c r="S21" s="13"/>
      <c r="T21" s="13"/>
      <c r="U21" s="13"/>
      <c r="V21" s="13"/>
    </row>
    <row r="22" spans="1:22" s="12" customFormat="1" ht="15.05" customHeight="1" outlineLevel="1" x14ac:dyDescent="0.3">
      <c r="A22" s="6"/>
      <c r="B22" s="10"/>
      <c r="C22" s="52" t="s">
        <v>116</v>
      </c>
      <c r="D22" s="84">
        <f>(G22+J22+M22+P22)</f>
        <v>332.70000000000005</v>
      </c>
      <c r="E22" s="53">
        <f>H22+K22+N22+Q22</f>
        <v>176.29999999999998</v>
      </c>
      <c r="F22" s="54">
        <f t="shared" si="1"/>
        <v>0.52990682296363079</v>
      </c>
      <c r="G22" s="84">
        <v>2.9</v>
      </c>
      <c r="H22" s="120">
        <v>0.2</v>
      </c>
      <c r="I22" s="54">
        <f t="shared" si="2"/>
        <v>6.8965517241379309E-2</v>
      </c>
      <c r="J22" s="84"/>
      <c r="K22" s="126"/>
      <c r="L22" s="54" t="str">
        <f t="shared" si="4"/>
        <v xml:space="preserve"> </v>
      </c>
      <c r="M22" s="84">
        <v>129.9</v>
      </c>
      <c r="N22" s="53">
        <v>37.4</v>
      </c>
      <c r="O22" s="54">
        <f t="shared" si="7"/>
        <v>0.28791377983063893</v>
      </c>
      <c r="P22" s="84">
        <v>199.9</v>
      </c>
      <c r="Q22" s="53">
        <v>138.69999999999999</v>
      </c>
      <c r="R22" s="54">
        <f t="shared" si="10"/>
        <v>0.69384692346173082</v>
      </c>
      <c r="S22" s="13"/>
      <c r="T22" s="13"/>
      <c r="U22" s="13"/>
      <c r="V22" s="13"/>
    </row>
    <row r="23" spans="1:22" ht="30.7" customHeight="1" x14ac:dyDescent="0.3">
      <c r="A23" s="7">
        <v>4</v>
      </c>
      <c r="B23" s="11"/>
      <c r="C23" s="88" t="s">
        <v>148</v>
      </c>
      <c r="D23" s="89">
        <f>SUM(D24:D28)</f>
        <v>6155.2</v>
      </c>
      <c r="E23" s="89">
        <f>SUM(E24:E28)</f>
        <v>4738.3999999999996</v>
      </c>
      <c r="F23" s="90">
        <f t="shared" si="1"/>
        <v>0.76982063945931889</v>
      </c>
      <c r="G23" s="89">
        <f t="shared" ref="G23:H23" si="27">SUM(G24:G28)</f>
        <v>2040.8000000000002</v>
      </c>
      <c r="H23" s="89">
        <f t="shared" si="27"/>
        <v>1782.1999999999998</v>
      </c>
      <c r="I23" s="90">
        <f t="shared" si="2"/>
        <v>0.87328498627989004</v>
      </c>
      <c r="J23" s="89">
        <f t="shared" ref="J23" si="28">SUM(J24:J28)</f>
        <v>0</v>
      </c>
      <c r="K23" s="89">
        <f t="shared" ref="K23" si="29">SUM(K24:K28)</f>
        <v>0</v>
      </c>
      <c r="L23" s="90" t="str">
        <f t="shared" si="4"/>
        <v xml:space="preserve"> </v>
      </c>
      <c r="M23" s="89">
        <f t="shared" ref="M23" si="30">SUM(M24:M28)</f>
        <v>1414.8</v>
      </c>
      <c r="N23" s="89">
        <f t="shared" ref="N23" si="31">SUM(N24:N28)</f>
        <v>859.40000000000009</v>
      </c>
      <c r="O23" s="90">
        <f t="shared" si="7"/>
        <v>0.607435679954764</v>
      </c>
      <c r="P23" s="89">
        <f t="shared" ref="P23" si="32">SUM(P24:P28)</f>
        <v>2699.5999999999995</v>
      </c>
      <c r="Q23" s="89">
        <f t="shared" ref="Q23" si="33">SUM(Q24:Q28)</f>
        <v>2096.8000000000002</v>
      </c>
      <c r="R23" s="90">
        <f t="shared" si="10"/>
        <v>0.77670766039413264</v>
      </c>
      <c r="S23" s="1"/>
      <c r="T23" s="1"/>
      <c r="U23" s="1"/>
      <c r="V23" s="1"/>
    </row>
    <row r="24" spans="1:22" s="5" customFormat="1" ht="15.05" customHeight="1" outlineLevel="1" x14ac:dyDescent="0.3">
      <c r="A24" s="6"/>
      <c r="B24" s="10"/>
      <c r="C24" s="52" t="s">
        <v>132</v>
      </c>
      <c r="D24" s="84">
        <f>(G24+J24+M24+P24)</f>
        <v>3926.5</v>
      </c>
      <c r="E24" s="53">
        <f>H24+K24+N24+Q24</f>
        <v>3238</v>
      </c>
      <c r="F24" s="54">
        <f t="shared" si="1"/>
        <v>0.82465299885394117</v>
      </c>
      <c r="G24" s="84">
        <v>2021.4</v>
      </c>
      <c r="H24" s="120">
        <v>1767.8</v>
      </c>
      <c r="I24" s="54">
        <f t="shared" si="2"/>
        <v>0.87454239635895903</v>
      </c>
      <c r="J24" s="84"/>
      <c r="K24" s="126"/>
      <c r="L24" s="54" t="str">
        <f t="shared" si="4"/>
        <v xml:space="preserve"> </v>
      </c>
      <c r="M24" s="84">
        <v>984.5</v>
      </c>
      <c r="N24" s="53">
        <v>596.6</v>
      </c>
      <c r="O24" s="54">
        <f t="shared" si="7"/>
        <v>0.60599288979177246</v>
      </c>
      <c r="P24" s="84">
        <v>920.6</v>
      </c>
      <c r="Q24" s="53">
        <v>873.6</v>
      </c>
      <c r="R24" s="54">
        <f t="shared" si="10"/>
        <v>0.94894633934390615</v>
      </c>
      <c r="S24" s="1"/>
      <c r="T24" s="1"/>
      <c r="U24" s="1"/>
      <c r="V24" s="1"/>
    </row>
    <row r="25" spans="1:22" s="5" customFormat="1" ht="15.05" customHeight="1" outlineLevel="1" x14ac:dyDescent="0.3">
      <c r="A25" s="6"/>
      <c r="B25" s="10"/>
      <c r="C25" s="52" t="s">
        <v>115</v>
      </c>
      <c r="D25" s="84">
        <f>(G25+J25+M25+P25)</f>
        <v>780.4</v>
      </c>
      <c r="E25" s="53">
        <f>H25+K25+N25+Q25</f>
        <v>404.7</v>
      </c>
      <c r="F25" s="54">
        <f t="shared" si="1"/>
        <v>0.51858021527421838</v>
      </c>
      <c r="G25" s="84">
        <v>12.2</v>
      </c>
      <c r="H25" s="120">
        <v>11.1</v>
      </c>
      <c r="I25" s="54">
        <f t="shared" si="2"/>
        <v>0.9098360655737705</v>
      </c>
      <c r="J25" s="84"/>
      <c r="K25" s="126"/>
      <c r="L25" s="54" t="str">
        <f>IF(K25=0," ",IF(K25/J25*100&gt;200,"св.200",K25/J25))</f>
        <v xml:space="preserve"> </v>
      </c>
      <c r="M25" s="84">
        <v>135.69999999999999</v>
      </c>
      <c r="N25" s="53">
        <v>52.1</v>
      </c>
      <c r="O25" s="54">
        <f t="shared" si="7"/>
        <v>0.3839351510685336</v>
      </c>
      <c r="P25" s="84">
        <v>632.5</v>
      </c>
      <c r="Q25" s="53">
        <v>341.5</v>
      </c>
      <c r="R25" s="54">
        <f t="shared" si="10"/>
        <v>0.53992094861660078</v>
      </c>
      <c r="S25" s="1"/>
      <c r="T25" s="1"/>
      <c r="U25" s="1"/>
      <c r="V25" s="1"/>
    </row>
    <row r="26" spans="1:22" s="5" customFormat="1" ht="15.05" customHeight="1" outlineLevel="1" x14ac:dyDescent="0.3">
      <c r="A26" s="6"/>
      <c r="B26" s="10"/>
      <c r="C26" s="52" t="s">
        <v>114</v>
      </c>
      <c r="D26" s="84">
        <f>(G26+J26+M26+P26)</f>
        <v>370.3</v>
      </c>
      <c r="E26" s="53">
        <f>H26+K26+N26+Q26</f>
        <v>290.89999999999998</v>
      </c>
      <c r="F26" s="54">
        <f t="shared" si="1"/>
        <v>0.78557926005941126</v>
      </c>
      <c r="G26" s="84">
        <v>4.0999999999999996</v>
      </c>
      <c r="H26" s="120">
        <v>1.8</v>
      </c>
      <c r="I26" s="54">
        <f t="shared" si="2"/>
        <v>0.4390243902439025</v>
      </c>
      <c r="J26" s="84"/>
      <c r="K26" s="126"/>
      <c r="L26" s="54" t="str">
        <f t="shared" si="4"/>
        <v xml:space="preserve"> </v>
      </c>
      <c r="M26" s="84">
        <v>7.1</v>
      </c>
      <c r="N26" s="53">
        <v>6.7</v>
      </c>
      <c r="O26" s="54">
        <f t="shared" si="7"/>
        <v>0.94366197183098599</v>
      </c>
      <c r="P26" s="84">
        <v>359.1</v>
      </c>
      <c r="Q26" s="53">
        <v>282.39999999999998</v>
      </c>
      <c r="R26" s="54">
        <f t="shared" si="10"/>
        <v>0.78641047062099678</v>
      </c>
      <c r="S26" s="1"/>
      <c r="T26" s="1"/>
      <c r="U26" s="1"/>
      <c r="V26" s="1"/>
    </row>
    <row r="27" spans="1:22" s="5" customFormat="1" ht="15.05" customHeight="1" outlineLevel="1" x14ac:dyDescent="0.3">
      <c r="A27" s="6"/>
      <c r="B27" s="10"/>
      <c r="C27" s="52" t="s">
        <v>113</v>
      </c>
      <c r="D27" s="84">
        <f>(G27+J27+M27+P27)</f>
        <v>672</v>
      </c>
      <c r="E27" s="53">
        <f>H27+K27+N27+Q27</f>
        <v>495.6</v>
      </c>
      <c r="F27" s="54">
        <f t="shared" si="1"/>
        <v>0.73750000000000004</v>
      </c>
      <c r="G27" s="84">
        <v>0.2</v>
      </c>
      <c r="H27" s="120">
        <v>0.6</v>
      </c>
      <c r="I27" s="54" t="str">
        <f t="shared" si="2"/>
        <v>св.200</v>
      </c>
      <c r="J27" s="84"/>
      <c r="K27" s="126"/>
      <c r="L27" s="54" t="str">
        <f t="shared" si="4"/>
        <v xml:space="preserve"> </v>
      </c>
      <c r="M27" s="84">
        <v>199.6</v>
      </c>
      <c r="N27" s="53">
        <v>183.7</v>
      </c>
      <c r="O27" s="54">
        <f t="shared" si="7"/>
        <v>0.9203406813627254</v>
      </c>
      <c r="P27" s="84">
        <v>472.2</v>
      </c>
      <c r="Q27" s="53">
        <v>311.3</v>
      </c>
      <c r="R27" s="54">
        <f t="shared" si="10"/>
        <v>0.65925455315544268</v>
      </c>
      <c r="S27" s="1"/>
      <c r="T27" s="1"/>
      <c r="U27" s="1"/>
      <c r="V27" s="1"/>
    </row>
    <row r="28" spans="1:22" s="5" customFormat="1" ht="15.05" customHeight="1" outlineLevel="1" x14ac:dyDescent="0.3">
      <c r="A28" s="6"/>
      <c r="B28" s="10"/>
      <c r="C28" s="52" t="s">
        <v>112</v>
      </c>
      <c r="D28" s="84">
        <f>(G28+J28+M28+P28)</f>
        <v>406</v>
      </c>
      <c r="E28" s="53">
        <f>H28+K28+N28+Q28</f>
        <v>309.2</v>
      </c>
      <c r="F28" s="54">
        <f t="shared" si="1"/>
        <v>0.76157635467980289</v>
      </c>
      <c r="G28" s="84">
        <v>2.9</v>
      </c>
      <c r="H28" s="120">
        <v>0.9</v>
      </c>
      <c r="I28" s="54">
        <f t="shared" si="2"/>
        <v>0.31034482758620691</v>
      </c>
      <c r="J28" s="84"/>
      <c r="K28" s="126"/>
      <c r="L28" s="54" t="str">
        <f t="shared" si="4"/>
        <v xml:space="preserve"> </v>
      </c>
      <c r="M28" s="84">
        <v>87.9</v>
      </c>
      <c r="N28" s="53">
        <v>20.3</v>
      </c>
      <c r="O28" s="54">
        <f t="shared" si="7"/>
        <v>0.2309442548350398</v>
      </c>
      <c r="P28" s="84">
        <v>315.2</v>
      </c>
      <c r="Q28" s="53">
        <v>288</v>
      </c>
      <c r="R28" s="54">
        <f t="shared" si="10"/>
        <v>0.91370558375634525</v>
      </c>
      <c r="S28" s="1"/>
      <c r="T28" s="1"/>
      <c r="U28" s="1"/>
      <c r="V28" s="1"/>
    </row>
    <row r="29" spans="1:22" ht="29.3" customHeight="1" x14ac:dyDescent="0.3">
      <c r="A29" s="7">
        <v>5</v>
      </c>
      <c r="B29" s="11"/>
      <c r="C29" s="88" t="s">
        <v>111</v>
      </c>
      <c r="D29" s="89">
        <f t="shared" ref="D29:Q29" si="34">SUM(D30:D40)</f>
        <v>17934.829999999998</v>
      </c>
      <c r="E29" s="89">
        <f t="shared" si="34"/>
        <v>14907.699999999997</v>
      </c>
      <c r="F29" s="89">
        <f t="shared" ref="F29:I29" si="35">SUM(F30:F40)</f>
        <v>8.5322458955284972</v>
      </c>
      <c r="G29" s="89">
        <f t="shared" si="34"/>
        <v>528.5</v>
      </c>
      <c r="H29" s="89">
        <f t="shared" si="34"/>
        <v>356.6</v>
      </c>
      <c r="I29" s="89">
        <f t="shared" si="35"/>
        <v>6.4888931850417775</v>
      </c>
      <c r="J29" s="89">
        <f t="shared" si="34"/>
        <v>4.8999999999999995</v>
      </c>
      <c r="K29" s="89">
        <f t="shared" si="34"/>
        <v>1.4</v>
      </c>
      <c r="L29" s="90">
        <f t="shared" si="4"/>
        <v>0.28571428571428575</v>
      </c>
      <c r="M29" s="89">
        <f t="shared" si="34"/>
        <v>2916.6000000000004</v>
      </c>
      <c r="N29" s="89">
        <f t="shared" si="34"/>
        <v>1704.8999999999999</v>
      </c>
      <c r="O29" s="90">
        <f t="shared" si="7"/>
        <v>0.58455050401152009</v>
      </c>
      <c r="P29" s="89">
        <f t="shared" si="34"/>
        <v>14484.829999999998</v>
      </c>
      <c r="Q29" s="89">
        <f t="shared" si="34"/>
        <v>12844.800000000001</v>
      </c>
      <c r="R29" s="90">
        <f t="shared" si="10"/>
        <v>0.88677602705727321</v>
      </c>
      <c r="S29" s="1"/>
      <c r="T29" s="1"/>
      <c r="U29" s="1"/>
      <c r="V29" s="1"/>
    </row>
    <row r="30" spans="1:22" s="5" customFormat="1" ht="15.05" customHeight="1" outlineLevel="1" x14ac:dyDescent="0.3">
      <c r="A30" s="6"/>
      <c r="B30" s="10"/>
      <c r="C30" s="52" t="s">
        <v>110</v>
      </c>
      <c r="D30" s="84">
        <f t="shared" ref="D30:D40" si="36">(G30+J30+M30+P30)</f>
        <v>597</v>
      </c>
      <c r="E30" s="53">
        <f>H30+K30+N30+Q30</f>
        <v>437.1</v>
      </c>
      <c r="F30" s="54">
        <f t="shared" si="1"/>
        <v>0.73216080402010053</v>
      </c>
      <c r="G30" s="84">
        <v>8.9</v>
      </c>
      <c r="H30" s="120">
        <v>9.3000000000000007</v>
      </c>
      <c r="I30" s="54">
        <f t="shared" si="2"/>
        <v>1.0449438202247192</v>
      </c>
      <c r="J30" s="84"/>
      <c r="K30" s="126"/>
      <c r="L30" s="54" t="str">
        <f t="shared" si="4"/>
        <v xml:space="preserve"> </v>
      </c>
      <c r="M30" s="84">
        <v>115.5</v>
      </c>
      <c r="N30" s="53">
        <v>94.2</v>
      </c>
      <c r="O30" s="54">
        <f t="shared" si="7"/>
        <v>0.81558441558441563</v>
      </c>
      <c r="P30" s="84">
        <v>472.6</v>
      </c>
      <c r="Q30" s="53">
        <v>333.6</v>
      </c>
      <c r="R30" s="54">
        <f t="shared" si="10"/>
        <v>0.70588235294117652</v>
      </c>
      <c r="S30" s="1"/>
      <c r="T30" s="1"/>
      <c r="U30" s="1"/>
      <c r="V30" s="1"/>
    </row>
    <row r="31" spans="1:22" s="5" customFormat="1" ht="15.05" customHeight="1" outlineLevel="1" x14ac:dyDescent="0.3">
      <c r="A31" s="6"/>
      <c r="B31" s="10"/>
      <c r="C31" s="52" t="s">
        <v>109</v>
      </c>
      <c r="D31" s="84">
        <f t="shared" si="36"/>
        <v>2034.8</v>
      </c>
      <c r="E31" s="53">
        <f t="shared" ref="E31:E40" si="37">H31+K31+N31+Q31</f>
        <v>1051</v>
      </c>
      <c r="F31" s="54">
        <f t="shared" si="1"/>
        <v>0.51651267937880874</v>
      </c>
      <c r="G31" s="84">
        <v>179.5</v>
      </c>
      <c r="H31" s="120">
        <v>41.4</v>
      </c>
      <c r="I31" s="54">
        <f t="shared" si="2"/>
        <v>0.23064066852367687</v>
      </c>
      <c r="J31" s="84"/>
      <c r="K31" s="126"/>
      <c r="L31" s="54" t="str">
        <f t="shared" si="4"/>
        <v xml:space="preserve"> </v>
      </c>
      <c r="M31" s="84">
        <v>181.8</v>
      </c>
      <c r="N31" s="53">
        <v>85.1</v>
      </c>
      <c r="O31" s="54">
        <f t="shared" si="7"/>
        <v>0.46809680968096806</v>
      </c>
      <c r="P31" s="84">
        <v>1673.5</v>
      </c>
      <c r="Q31" s="53">
        <v>924.5</v>
      </c>
      <c r="R31" s="54">
        <f t="shared" si="10"/>
        <v>0.55243501643262627</v>
      </c>
      <c r="S31" s="1"/>
      <c r="T31" s="1"/>
      <c r="U31" s="1"/>
      <c r="V31" s="1"/>
    </row>
    <row r="32" spans="1:22" s="5" customFormat="1" ht="15.05" customHeight="1" outlineLevel="1" x14ac:dyDescent="0.3">
      <c r="A32" s="6"/>
      <c r="B32" s="10"/>
      <c r="C32" s="52" t="s">
        <v>108</v>
      </c>
      <c r="D32" s="84">
        <f t="shared" si="36"/>
        <v>782.3</v>
      </c>
      <c r="E32" s="53">
        <f t="shared" si="37"/>
        <v>416.1</v>
      </c>
      <c r="F32" s="54">
        <f t="shared" si="1"/>
        <v>0.53189313562571905</v>
      </c>
      <c r="G32" s="84">
        <v>130.19999999999999</v>
      </c>
      <c r="H32" s="120">
        <v>49.5</v>
      </c>
      <c r="I32" s="54">
        <f t="shared" si="2"/>
        <v>0.38018433179723504</v>
      </c>
      <c r="J32" s="84"/>
      <c r="K32" s="126"/>
      <c r="L32" s="54" t="str">
        <f t="shared" si="4"/>
        <v xml:space="preserve"> </v>
      </c>
      <c r="M32" s="84">
        <v>192.4</v>
      </c>
      <c r="N32" s="53">
        <v>108.1</v>
      </c>
      <c r="O32" s="54">
        <f t="shared" si="7"/>
        <v>0.56185031185031176</v>
      </c>
      <c r="P32" s="84">
        <v>459.7</v>
      </c>
      <c r="Q32" s="53">
        <v>258.5</v>
      </c>
      <c r="R32" s="54">
        <f t="shared" si="10"/>
        <v>0.56232325429628016</v>
      </c>
      <c r="S32" s="1"/>
      <c r="T32" s="1"/>
      <c r="U32" s="1"/>
      <c r="V32" s="1"/>
    </row>
    <row r="33" spans="1:22" s="5" customFormat="1" ht="15.05" customHeight="1" outlineLevel="1" x14ac:dyDescent="0.3">
      <c r="A33" s="6"/>
      <c r="B33" s="10"/>
      <c r="C33" s="52" t="s">
        <v>107</v>
      </c>
      <c r="D33" s="84">
        <f t="shared" si="36"/>
        <v>1507.4</v>
      </c>
      <c r="E33" s="53">
        <f t="shared" si="37"/>
        <v>841.9</v>
      </c>
      <c r="F33" s="54">
        <f t="shared" si="1"/>
        <v>0.5585113440360886</v>
      </c>
      <c r="G33" s="84">
        <v>24.9</v>
      </c>
      <c r="H33" s="120">
        <v>28.7</v>
      </c>
      <c r="I33" s="54">
        <f t="shared" si="2"/>
        <v>1.1526104417670684</v>
      </c>
      <c r="J33" s="84"/>
      <c r="K33" s="126"/>
      <c r="L33" s="54" t="str">
        <f>IF(J33=0," ",IF(K33/J33*100&gt;200,"св.200",K33/J33))</f>
        <v xml:space="preserve"> </v>
      </c>
      <c r="M33" s="84">
        <v>361.8</v>
      </c>
      <c r="N33" s="53">
        <v>272.8</v>
      </c>
      <c r="O33" s="54">
        <f t="shared" si="7"/>
        <v>0.75400773908236596</v>
      </c>
      <c r="P33" s="84">
        <v>1120.7</v>
      </c>
      <c r="Q33" s="53">
        <v>540.4</v>
      </c>
      <c r="R33" s="54">
        <f t="shared" si="10"/>
        <v>0.48219862585883816</v>
      </c>
      <c r="S33" s="1"/>
      <c r="T33" s="1"/>
      <c r="U33" s="1"/>
      <c r="V33" s="1"/>
    </row>
    <row r="34" spans="1:22" s="5" customFormat="1" ht="15.05" customHeight="1" outlineLevel="1" x14ac:dyDescent="0.3">
      <c r="A34" s="6"/>
      <c r="B34" s="10"/>
      <c r="C34" s="52" t="s">
        <v>106</v>
      </c>
      <c r="D34" s="84">
        <f t="shared" si="36"/>
        <v>2564.42</v>
      </c>
      <c r="E34" s="53">
        <f t="shared" si="37"/>
        <v>2844.7999999999997</v>
      </c>
      <c r="F34" s="54">
        <f t="shared" si="1"/>
        <v>1.1093346643685511</v>
      </c>
      <c r="G34" s="84">
        <v>41.1</v>
      </c>
      <c r="H34" s="120">
        <v>26.9</v>
      </c>
      <c r="I34" s="54">
        <f t="shared" si="2"/>
        <v>0.65450121654501214</v>
      </c>
      <c r="J34" s="84">
        <v>0.8</v>
      </c>
      <c r="K34" s="126">
        <v>0.7</v>
      </c>
      <c r="L34" s="54">
        <f t="shared" si="4"/>
        <v>0.87499999999999989</v>
      </c>
      <c r="M34" s="84">
        <v>482.4</v>
      </c>
      <c r="N34" s="53">
        <v>175.6</v>
      </c>
      <c r="O34" s="54">
        <f t="shared" si="7"/>
        <v>0.36401326699834163</v>
      </c>
      <c r="P34" s="84">
        <v>2040.12</v>
      </c>
      <c r="Q34" s="53">
        <v>2641.6</v>
      </c>
      <c r="R34" s="54">
        <f t="shared" si="10"/>
        <v>1.2948257945611044</v>
      </c>
      <c r="S34" s="1"/>
      <c r="T34" s="1"/>
      <c r="U34" s="1"/>
      <c r="V34" s="1"/>
    </row>
    <row r="35" spans="1:22" s="5" customFormat="1" ht="15.05" customHeight="1" outlineLevel="1" x14ac:dyDescent="0.3">
      <c r="A35" s="6"/>
      <c r="B35" s="10"/>
      <c r="C35" s="52" t="s">
        <v>105</v>
      </c>
      <c r="D35" s="84">
        <f t="shared" si="36"/>
        <v>1417.48</v>
      </c>
      <c r="E35" s="53">
        <f t="shared" si="37"/>
        <v>1091.7</v>
      </c>
      <c r="F35" s="54">
        <f t="shared" si="1"/>
        <v>0.77016959674916052</v>
      </c>
      <c r="G35" s="84">
        <v>4.7</v>
      </c>
      <c r="H35" s="120">
        <v>11</v>
      </c>
      <c r="I35" s="54" t="str">
        <f t="shared" si="2"/>
        <v>св.200</v>
      </c>
      <c r="J35" s="84">
        <v>3.5</v>
      </c>
      <c r="K35" s="126"/>
      <c r="L35" s="54">
        <f t="shared" si="4"/>
        <v>0</v>
      </c>
      <c r="M35" s="84">
        <v>174.9</v>
      </c>
      <c r="N35" s="53">
        <v>89.1</v>
      </c>
      <c r="O35" s="54">
        <f t="shared" si="7"/>
        <v>0.50943396226415094</v>
      </c>
      <c r="P35" s="84">
        <v>1234.3800000000001</v>
      </c>
      <c r="Q35" s="53">
        <v>991.6</v>
      </c>
      <c r="R35" s="54">
        <f t="shared" si="10"/>
        <v>0.80331826503993897</v>
      </c>
      <c r="S35" s="1"/>
      <c r="T35" s="1"/>
      <c r="U35" s="1"/>
      <c r="V35" s="1"/>
    </row>
    <row r="36" spans="1:22" s="5" customFormat="1" ht="15.05" customHeight="1" outlineLevel="1" x14ac:dyDescent="0.3">
      <c r="A36" s="6"/>
      <c r="B36" s="10"/>
      <c r="C36" s="52" t="s">
        <v>104</v>
      </c>
      <c r="D36" s="84">
        <f t="shared" si="36"/>
        <v>6490.16</v>
      </c>
      <c r="E36" s="53">
        <f t="shared" si="37"/>
        <v>5839.7</v>
      </c>
      <c r="F36" s="54">
        <f t="shared" si="1"/>
        <v>0.89977750933721201</v>
      </c>
      <c r="G36" s="84">
        <v>79.8</v>
      </c>
      <c r="H36" s="120">
        <v>60.7</v>
      </c>
      <c r="I36" s="54">
        <f t="shared" si="2"/>
        <v>0.7606516290726818</v>
      </c>
      <c r="J36" s="84">
        <v>0.6</v>
      </c>
      <c r="K36" s="126">
        <v>0.7</v>
      </c>
      <c r="L36" s="54"/>
      <c r="M36" s="84">
        <v>839</v>
      </c>
      <c r="N36" s="53">
        <v>571.6</v>
      </c>
      <c r="O36" s="54">
        <f t="shared" si="7"/>
        <v>0.68128724672228846</v>
      </c>
      <c r="P36" s="84">
        <v>5570.76</v>
      </c>
      <c r="Q36" s="53">
        <v>5206.7</v>
      </c>
      <c r="R36" s="54">
        <f t="shared" si="10"/>
        <v>0.9346480552025217</v>
      </c>
      <c r="S36" s="1"/>
      <c r="T36" s="1"/>
      <c r="U36" s="1"/>
      <c r="V36" s="1"/>
    </row>
    <row r="37" spans="1:22" s="5" customFormat="1" ht="15.05" customHeight="1" outlineLevel="1" x14ac:dyDescent="0.3">
      <c r="A37" s="6"/>
      <c r="B37" s="10"/>
      <c r="C37" s="52" t="s">
        <v>103</v>
      </c>
      <c r="D37" s="84">
        <f t="shared" si="36"/>
        <v>107.69999999999999</v>
      </c>
      <c r="E37" s="53">
        <f t="shared" si="37"/>
        <v>85.300000000000011</v>
      </c>
      <c r="F37" s="54">
        <f t="shared" ref="F37:F62" si="38">IF(D37=0," ",IF(E37/D37*100&gt;200,"св.200",E37/D37))</f>
        <v>0.79201485608170863</v>
      </c>
      <c r="G37" s="84">
        <v>1.9</v>
      </c>
      <c r="H37" s="120">
        <v>1.6</v>
      </c>
      <c r="I37" s="54">
        <f t="shared" si="2"/>
        <v>0.8421052631578948</v>
      </c>
      <c r="J37" s="84"/>
      <c r="K37" s="126"/>
      <c r="L37" s="54" t="str">
        <f t="shared" ref="L37:L65" si="39">IF(J37=0," ",IF(K37/J37*100&gt;200,"св.200",K37/J37))</f>
        <v xml:space="preserve"> </v>
      </c>
      <c r="M37" s="84">
        <v>25.5</v>
      </c>
      <c r="N37" s="53">
        <v>19.3</v>
      </c>
      <c r="O37" s="54">
        <f t="shared" ref="O37:O67" si="40">IF(M37=0," ",IF(N37/M37*100&gt;200,"св.200",N37/M37))</f>
        <v>0.75686274509803919</v>
      </c>
      <c r="P37" s="84">
        <v>80.3</v>
      </c>
      <c r="Q37" s="53">
        <v>64.400000000000006</v>
      </c>
      <c r="R37" s="54">
        <f t="shared" ref="R37:R62" si="41">IF(P37=0," ",IF(Q37/P37*100&gt;200,"св.200",Q37/P37))</f>
        <v>0.80199252801992538</v>
      </c>
      <c r="S37" s="1"/>
      <c r="T37" s="1"/>
      <c r="U37" s="1"/>
      <c r="V37" s="1"/>
    </row>
    <row r="38" spans="1:22" s="5" customFormat="1" ht="15.05" customHeight="1" outlineLevel="1" x14ac:dyDescent="0.3">
      <c r="A38" s="6"/>
      <c r="B38" s="10"/>
      <c r="C38" s="52" t="s">
        <v>102</v>
      </c>
      <c r="D38" s="84">
        <f t="shared" si="36"/>
        <v>800</v>
      </c>
      <c r="E38" s="53">
        <f t="shared" si="37"/>
        <v>977.9</v>
      </c>
      <c r="F38" s="54">
        <f t="shared" si="38"/>
        <v>1.222375</v>
      </c>
      <c r="G38" s="84">
        <v>49.7</v>
      </c>
      <c r="H38" s="120">
        <v>122.5</v>
      </c>
      <c r="I38" s="54" t="str">
        <f t="shared" si="2"/>
        <v>св.200</v>
      </c>
      <c r="J38" s="84"/>
      <c r="K38" s="126"/>
      <c r="L38" s="54" t="str">
        <f t="shared" si="39"/>
        <v xml:space="preserve"> </v>
      </c>
      <c r="M38" s="84">
        <v>213.4</v>
      </c>
      <c r="N38" s="53">
        <v>159.6</v>
      </c>
      <c r="O38" s="54">
        <f t="shared" si="40"/>
        <v>0.74789128397375815</v>
      </c>
      <c r="P38" s="84">
        <v>536.9</v>
      </c>
      <c r="Q38" s="53">
        <v>695.8</v>
      </c>
      <c r="R38" s="54">
        <f t="shared" si="41"/>
        <v>1.2959582790091264</v>
      </c>
      <c r="S38" s="1"/>
      <c r="T38" s="1"/>
      <c r="U38" s="1"/>
      <c r="V38" s="1"/>
    </row>
    <row r="39" spans="1:22" s="5" customFormat="1" ht="15.05" customHeight="1" outlineLevel="1" x14ac:dyDescent="0.3">
      <c r="A39" s="6"/>
      <c r="B39" s="10"/>
      <c r="C39" s="52" t="s">
        <v>101</v>
      </c>
      <c r="D39" s="84">
        <f t="shared" si="36"/>
        <v>394.20000000000005</v>
      </c>
      <c r="E39" s="53">
        <f t="shared" si="37"/>
        <v>192.29999999999998</v>
      </c>
      <c r="F39" s="54">
        <f t="shared" si="38"/>
        <v>0.48782343987823429</v>
      </c>
      <c r="G39" s="84">
        <v>4.3</v>
      </c>
      <c r="H39" s="120">
        <v>0.1</v>
      </c>
      <c r="I39" s="54">
        <f t="shared" si="2"/>
        <v>2.3255813953488375E-2</v>
      </c>
      <c r="J39" s="84"/>
      <c r="K39" s="126"/>
      <c r="L39" s="54" t="str">
        <f t="shared" si="39"/>
        <v xml:space="preserve"> </v>
      </c>
      <c r="M39" s="84">
        <v>130.4</v>
      </c>
      <c r="N39" s="53">
        <v>13.6</v>
      </c>
      <c r="O39" s="54">
        <f t="shared" si="40"/>
        <v>0.10429447852760736</v>
      </c>
      <c r="P39" s="84">
        <v>259.5</v>
      </c>
      <c r="Q39" s="53">
        <v>178.6</v>
      </c>
      <c r="R39" s="54">
        <f t="shared" si="41"/>
        <v>0.68824662813102122</v>
      </c>
      <c r="S39" s="1"/>
      <c r="T39" s="1"/>
      <c r="U39" s="1"/>
      <c r="V39" s="1"/>
    </row>
    <row r="40" spans="1:22" s="5" customFormat="1" ht="15.05" customHeight="1" outlineLevel="1" x14ac:dyDescent="0.3">
      <c r="A40" s="6"/>
      <c r="B40" s="10"/>
      <c r="C40" s="52" t="s">
        <v>100</v>
      </c>
      <c r="D40" s="84">
        <f t="shared" si="36"/>
        <v>1239.3699999999999</v>
      </c>
      <c r="E40" s="53">
        <f t="shared" si="37"/>
        <v>1129.9000000000001</v>
      </c>
      <c r="F40" s="54">
        <f t="shared" si="38"/>
        <v>0.91167286605291409</v>
      </c>
      <c r="G40" s="84">
        <v>3.5</v>
      </c>
      <c r="H40" s="120">
        <v>4.9000000000000004</v>
      </c>
      <c r="I40" s="54">
        <f t="shared" si="2"/>
        <v>1.4000000000000001</v>
      </c>
      <c r="J40" s="84"/>
      <c r="K40" s="126"/>
      <c r="L40" s="54" t="str">
        <f t="shared" si="39"/>
        <v xml:space="preserve"> </v>
      </c>
      <c r="M40" s="84">
        <v>199.5</v>
      </c>
      <c r="N40" s="53">
        <v>115.9</v>
      </c>
      <c r="O40" s="54">
        <f t="shared" si="40"/>
        <v>0.580952380952381</v>
      </c>
      <c r="P40" s="84">
        <v>1036.3699999999999</v>
      </c>
      <c r="Q40" s="53">
        <v>1009.1</v>
      </c>
      <c r="R40" s="54">
        <f t="shared" si="41"/>
        <v>0.97368700367629335</v>
      </c>
      <c r="S40" s="1"/>
      <c r="T40" s="1"/>
      <c r="U40" s="1"/>
      <c r="V40" s="1"/>
    </row>
    <row r="41" spans="1:22" ht="30.7" customHeight="1" x14ac:dyDescent="0.3">
      <c r="A41" s="7">
        <v>6</v>
      </c>
      <c r="B41" s="11"/>
      <c r="C41" s="88" t="s">
        <v>99</v>
      </c>
      <c r="D41" s="89">
        <f>SUM(D42:D46)</f>
        <v>3909.1</v>
      </c>
      <c r="E41" s="89">
        <f>SUM(E42:E46)</f>
        <v>2655.16</v>
      </c>
      <c r="F41" s="90">
        <f t="shared" si="38"/>
        <v>0.67922539715023922</v>
      </c>
      <c r="G41" s="89">
        <f t="shared" ref="G41:H41" si="42">SUM(G42:G46)</f>
        <v>197.4</v>
      </c>
      <c r="H41" s="89">
        <f t="shared" si="42"/>
        <v>442.9</v>
      </c>
      <c r="I41" s="90" t="str">
        <f t="shared" si="2"/>
        <v>св.200</v>
      </c>
      <c r="J41" s="89">
        <f t="shared" ref="J41" si="43">SUM(J42:J46)</f>
        <v>738.9</v>
      </c>
      <c r="K41" s="89">
        <f t="shared" ref="K41" si="44">SUM(K42:K46)</f>
        <v>17.8</v>
      </c>
      <c r="L41" s="90">
        <f t="shared" si="39"/>
        <v>2.4089863310326164E-2</v>
      </c>
      <c r="M41" s="89">
        <f t="shared" ref="M41" si="45">SUM(M42:M46)</f>
        <v>678.7</v>
      </c>
      <c r="N41" s="89">
        <f t="shared" ref="N41" si="46">SUM(N42:N46)</f>
        <v>417.26</v>
      </c>
      <c r="O41" s="90">
        <f t="shared" si="40"/>
        <v>0.61479298659201409</v>
      </c>
      <c r="P41" s="89">
        <f t="shared" ref="P41" si="47">SUM(P42:P46)</f>
        <v>2294.1</v>
      </c>
      <c r="Q41" s="89">
        <f t="shared" ref="Q41" si="48">SUM(Q42:Q46)</f>
        <v>1777.1999999999998</v>
      </c>
      <c r="R41" s="90">
        <f t="shared" si="41"/>
        <v>0.77468288217601666</v>
      </c>
      <c r="S41" s="1"/>
      <c r="T41" s="1"/>
      <c r="U41" s="1"/>
      <c r="V41" s="1"/>
    </row>
    <row r="42" spans="1:22" s="5" customFormat="1" ht="15.05" customHeight="1" outlineLevel="1" x14ac:dyDescent="0.3">
      <c r="A42" s="6"/>
      <c r="B42" s="10"/>
      <c r="C42" s="52" t="s">
        <v>98</v>
      </c>
      <c r="D42" s="84">
        <f>(G42+J42+M42+P42)</f>
        <v>1213.9000000000001</v>
      </c>
      <c r="E42" s="53">
        <f>H42+K42+N42+Q42</f>
        <v>1057.8</v>
      </c>
      <c r="F42" s="54">
        <f t="shared" si="38"/>
        <v>0.87140621138479268</v>
      </c>
      <c r="G42" s="84">
        <v>183.8</v>
      </c>
      <c r="H42" s="120">
        <v>408.7</v>
      </c>
      <c r="I42" s="54" t="str">
        <f t="shared" si="2"/>
        <v>св.200</v>
      </c>
      <c r="J42" s="84">
        <v>15</v>
      </c>
      <c r="K42" s="126">
        <v>14.9</v>
      </c>
      <c r="L42" s="54">
        <f>IF(K42=0," ",IF(K42/J42*100&gt;200,"св.200",K42/J42))</f>
        <v>0.9933333333333334</v>
      </c>
      <c r="M42" s="84">
        <v>462.2</v>
      </c>
      <c r="N42" s="53">
        <v>300.3</v>
      </c>
      <c r="O42" s="54">
        <f t="shared" si="40"/>
        <v>0.64971873647771528</v>
      </c>
      <c r="P42" s="84">
        <v>552.9</v>
      </c>
      <c r="Q42" s="53">
        <v>333.9</v>
      </c>
      <c r="R42" s="54">
        <f t="shared" si="41"/>
        <v>0.60390667390124797</v>
      </c>
      <c r="S42" s="1"/>
      <c r="T42" s="1"/>
      <c r="U42" s="1"/>
      <c r="V42" s="1"/>
    </row>
    <row r="43" spans="1:22" s="5" customFormat="1" ht="15.05" customHeight="1" outlineLevel="1" x14ac:dyDescent="0.3">
      <c r="A43" s="6"/>
      <c r="B43" s="10"/>
      <c r="C43" s="52" t="s">
        <v>97</v>
      </c>
      <c r="D43" s="84">
        <f>(G43+J43+M43+P43)</f>
        <v>867.7</v>
      </c>
      <c r="E43" s="53">
        <f>H43+K43+N43+Q43</f>
        <v>681</v>
      </c>
      <c r="F43" s="54">
        <f t="shared" si="38"/>
        <v>0.78483346778840613</v>
      </c>
      <c r="G43" s="84">
        <v>10.9</v>
      </c>
      <c r="H43" s="120">
        <v>32.200000000000003</v>
      </c>
      <c r="I43" s="54" t="str">
        <f t="shared" si="2"/>
        <v>св.200</v>
      </c>
      <c r="J43" s="84">
        <v>71.400000000000006</v>
      </c>
      <c r="K43" s="126">
        <v>2.9</v>
      </c>
      <c r="L43" s="54">
        <f t="shared" si="39"/>
        <v>4.0616246498599434E-2</v>
      </c>
      <c r="M43" s="84">
        <v>22.3</v>
      </c>
      <c r="N43" s="53">
        <v>17</v>
      </c>
      <c r="O43" s="54">
        <f t="shared" si="40"/>
        <v>0.7623318385650224</v>
      </c>
      <c r="P43" s="84">
        <v>763.1</v>
      </c>
      <c r="Q43" s="53">
        <v>628.9</v>
      </c>
      <c r="R43" s="54">
        <f t="shared" si="41"/>
        <v>0.82413838291180708</v>
      </c>
      <c r="S43" s="1"/>
      <c r="T43" s="1"/>
      <c r="U43" s="1"/>
      <c r="V43" s="1"/>
    </row>
    <row r="44" spans="1:22" s="5" customFormat="1" ht="15.05" customHeight="1" outlineLevel="1" x14ac:dyDescent="0.3">
      <c r="A44" s="6"/>
      <c r="B44" s="10"/>
      <c r="C44" s="52" t="s">
        <v>96</v>
      </c>
      <c r="D44" s="84">
        <f>(G44+J44+M44+P44)</f>
        <v>150.19999999999999</v>
      </c>
      <c r="E44" s="53">
        <f>H44+K44+N44+Q44</f>
        <v>111.3</v>
      </c>
      <c r="F44" s="54">
        <f t="shared" si="38"/>
        <v>0.74101198402130497</v>
      </c>
      <c r="G44" s="84">
        <v>0</v>
      </c>
      <c r="H44" s="120">
        <v>0</v>
      </c>
      <c r="I44" s="54" t="str">
        <f t="shared" si="2"/>
        <v xml:space="preserve"> </v>
      </c>
      <c r="J44" s="84"/>
      <c r="K44" s="126"/>
      <c r="L44" s="54" t="str">
        <f t="shared" si="39"/>
        <v xml:space="preserve"> </v>
      </c>
      <c r="M44" s="84">
        <v>25.2</v>
      </c>
      <c r="N44" s="53">
        <v>17.5</v>
      </c>
      <c r="O44" s="54">
        <f t="shared" si="40"/>
        <v>0.69444444444444442</v>
      </c>
      <c r="P44" s="84">
        <v>125</v>
      </c>
      <c r="Q44" s="53">
        <v>93.8</v>
      </c>
      <c r="R44" s="54">
        <f t="shared" si="41"/>
        <v>0.75039999999999996</v>
      </c>
      <c r="S44" s="1"/>
      <c r="T44" s="1"/>
      <c r="U44" s="1"/>
      <c r="V44" s="1"/>
    </row>
    <row r="45" spans="1:22" s="5" customFormat="1" ht="15.05" customHeight="1" outlineLevel="1" x14ac:dyDescent="0.3">
      <c r="A45" s="6"/>
      <c r="B45" s="10"/>
      <c r="C45" s="52" t="s">
        <v>95</v>
      </c>
      <c r="D45" s="84">
        <f>(G45+J45+M45+P45)</f>
        <v>134.1</v>
      </c>
      <c r="E45" s="53">
        <f>H45+K45+N45+Q45</f>
        <v>139.95999999999998</v>
      </c>
      <c r="F45" s="54">
        <f t="shared" si="38"/>
        <v>1.0436987322893363</v>
      </c>
      <c r="G45" s="84">
        <v>0.7</v>
      </c>
      <c r="H45" s="120">
        <v>0</v>
      </c>
      <c r="I45" s="54">
        <f t="shared" si="2"/>
        <v>0</v>
      </c>
      <c r="J45" s="84"/>
      <c r="K45" s="126"/>
      <c r="L45" s="54" t="str">
        <f t="shared" si="39"/>
        <v xml:space="preserve"> </v>
      </c>
      <c r="M45" s="84">
        <v>8.1999999999999993</v>
      </c>
      <c r="N45" s="53">
        <v>5.26</v>
      </c>
      <c r="O45" s="54">
        <f t="shared" si="40"/>
        <v>0.64146341463414636</v>
      </c>
      <c r="P45" s="84">
        <v>125.2</v>
      </c>
      <c r="Q45" s="53">
        <v>134.69999999999999</v>
      </c>
      <c r="R45" s="54">
        <f t="shared" si="41"/>
        <v>1.0758785942492011</v>
      </c>
      <c r="S45" s="1"/>
      <c r="T45" s="1"/>
      <c r="U45" s="1"/>
      <c r="V45" s="1"/>
    </row>
    <row r="46" spans="1:22" s="5" customFormat="1" ht="15.05" customHeight="1" outlineLevel="1" x14ac:dyDescent="0.3">
      <c r="A46" s="6"/>
      <c r="B46" s="10"/>
      <c r="C46" s="52" t="s">
        <v>179</v>
      </c>
      <c r="D46" s="84">
        <f>(G46+J46+M46+P46)</f>
        <v>1543.1999999999998</v>
      </c>
      <c r="E46" s="53">
        <f>H46+K46+N46+Q46</f>
        <v>665.1</v>
      </c>
      <c r="F46" s="54">
        <f t="shared" si="38"/>
        <v>0.43098755832037333</v>
      </c>
      <c r="G46" s="84">
        <v>2</v>
      </c>
      <c r="H46" s="120">
        <v>2</v>
      </c>
      <c r="I46" s="54">
        <f t="shared" si="2"/>
        <v>1</v>
      </c>
      <c r="J46" s="84">
        <v>652.5</v>
      </c>
      <c r="K46" s="126"/>
      <c r="L46" s="54">
        <f t="shared" si="39"/>
        <v>0</v>
      </c>
      <c r="M46" s="84">
        <v>160.80000000000001</v>
      </c>
      <c r="N46" s="53">
        <v>77.2</v>
      </c>
      <c r="O46" s="54">
        <f t="shared" si="40"/>
        <v>0.48009950248756217</v>
      </c>
      <c r="P46" s="84">
        <v>727.9</v>
      </c>
      <c r="Q46" s="53">
        <v>585.9</v>
      </c>
      <c r="R46" s="54">
        <f t="shared" si="41"/>
        <v>0.80491825800247285</v>
      </c>
      <c r="S46" s="1"/>
      <c r="T46" s="1"/>
      <c r="U46" s="1"/>
      <c r="V46" s="1"/>
    </row>
    <row r="47" spans="1:22" ht="30.7" customHeight="1" x14ac:dyDescent="0.3">
      <c r="A47" s="7">
        <v>7</v>
      </c>
      <c r="B47" s="11"/>
      <c r="C47" s="88" t="s">
        <v>147</v>
      </c>
      <c r="D47" s="89">
        <f>SUM(D48:D54)</f>
        <v>2834.7999999999997</v>
      </c>
      <c r="E47" s="89">
        <f>SUM(E48:E54)</f>
        <v>3497</v>
      </c>
      <c r="F47" s="90">
        <f t="shared" si="38"/>
        <v>1.2335967264004517</v>
      </c>
      <c r="G47" s="89">
        <f t="shared" ref="G47:H47" si="49">SUM(G48:G54)</f>
        <v>170</v>
      </c>
      <c r="H47" s="89">
        <f t="shared" si="49"/>
        <v>1374.8000000000002</v>
      </c>
      <c r="I47" s="90" t="str">
        <f t="shared" si="2"/>
        <v>св.200</v>
      </c>
      <c r="J47" s="89">
        <f t="shared" ref="J47" si="50">SUM(J48:J54)</f>
        <v>1.1000000000000001</v>
      </c>
      <c r="K47" s="89">
        <f t="shared" ref="K47" si="51">SUM(K48:K54)</f>
        <v>1.1000000000000001</v>
      </c>
      <c r="L47" s="90">
        <f t="shared" si="39"/>
        <v>1</v>
      </c>
      <c r="M47" s="89">
        <f t="shared" ref="M47" si="52">SUM(M48:M54)</f>
        <v>1006.6</v>
      </c>
      <c r="N47" s="89">
        <f t="shared" ref="N47" si="53">SUM(N48:N54)</f>
        <v>650.9</v>
      </c>
      <c r="O47" s="90">
        <f t="shared" si="40"/>
        <v>0.64663222729982117</v>
      </c>
      <c r="P47" s="89">
        <f t="shared" ref="P47" si="54">SUM(P48:P54)</f>
        <v>1657.1000000000001</v>
      </c>
      <c r="Q47" s="89">
        <f t="shared" ref="Q47" si="55">SUM(Q48:Q54)</f>
        <v>1470.2</v>
      </c>
      <c r="R47" s="90">
        <f t="shared" si="41"/>
        <v>0.88721260032587046</v>
      </c>
      <c r="S47" s="1"/>
      <c r="T47" s="1"/>
      <c r="U47" s="1"/>
      <c r="V47" s="1"/>
    </row>
    <row r="48" spans="1:22" s="5" customFormat="1" ht="15.05" customHeight="1" outlineLevel="1" x14ac:dyDescent="0.3">
      <c r="A48" s="6"/>
      <c r="B48" s="10"/>
      <c r="C48" s="52" t="s">
        <v>146</v>
      </c>
      <c r="D48" s="84">
        <f t="shared" ref="D48:D54" si="56">(G48+J48+M48+P48)</f>
        <v>907.39999999999986</v>
      </c>
      <c r="E48" s="53">
        <f>H48+K48+N48+Q48</f>
        <v>1835.7</v>
      </c>
      <c r="F48" s="54" t="str">
        <f t="shared" si="38"/>
        <v>св.200</v>
      </c>
      <c r="G48" s="84">
        <v>133.69999999999999</v>
      </c>
      <c r="H48" s="120">
        <v>1340</v>
      </c>
      <c r="I48" s="54" t="str">
        <f t="shared" ref="I48:I54" si="57">IF(G48=0," ",IF(H48/G48*100&gt;200,"св.200",H48/G48))</f>
        <v>св.200</v>
      </c>
      <c r="J48" s="84"/>
      <c r="K48" s="126"/>
      <c r="L48" s="54" t="str">
        <f t="shared" si="39"/>
        <v xml:space="preserve"> </v>
      </c>
      <c r="M48" s="84">
        <v>443.9</v>
      </c>
      <c r="N48" s="53">
        <v>256.39999999999998</v>
      </c>
      <c r="O48" s="54">
        <f t="shared" si="40"/>
        <v>0.57760756927235857</v>
      </c>
      <c r="P48" s="84">
        <v>329.8</v>
      </c>
      <c r="Q48" s="53">
        <v>239.3</v>
      </c>
      <c r="R48" s="54">
        <f t="shared" si="41"/>
        <v>0.72559126743480895</v>
      </c>
      <c r="S48" s="1"/>
      <c r="T48" s="1"/>
      <c r="U48" s="1"/>
      <c r="V48" s="1"/>
    </row>
    <row r="49" spans="1:22" s="5" customFormat="1" ht="15.05" customHeight="1" outlineLevel="1" x14ac:dyDescent="0.3">
      <c r="A49" s="6"/>
      <c r="B49" s="10"/>
      <c r="C49" s="52" t="s">
        <v>94</v>
      </c>
      <c r="D49" s="84">
        <f t="shared" si="56"/>
        <v>347.4</v>
      </c>
      <c r="E49" s="53">
        <f t="shared" ref="E49:E54" si="58">H49+K49+N49+Q49</f>
        <v>335.1</v>
      </c>
      <c r="F49" s="54">
        <f t="shared" si="38"/>
        <v>0.96459412780656317</v>
      </c>
      <c r="G49" s="84">
        <v>1.7</v>
      </c>
      <c r="H49" s="120">
        <v>1.3</v>
      </c>
      <c r="I49" s="54">
        <f>IF(G49=0," ",IF(H49/G49*100&gt;200,"св.200",H49/G49))</f>
        <v>0.76470588235294124</v>
      </c>
      <c r="J49" s="84"/>
      <c r="K49" s="126"/>
      <c r="L49" s="54" t="str">
        <f t="shared" si="39"/>
        <v xml:space="preserve"> </v>
      </c>
      <c r="M49" s="84">
        <v>80</v>
      </c>
      <c r="N49" s="53">
        <v>65.3</v>
      </c>
      <c r="O49" s="54">
        <f t="shared" si="40"/>
        <v>0.81624999999999992</v>
      </c>
      <c r="P49" s="84">
        <v>265.7</v>
      </c>
      <c r="Q49" s="53">
        <v>268.5</v>
      </c>
      <c r="R49" s="54">
        <f t="shared" si="41"/>
        <v>1.0105382009785473</v>
      </c>
      <c r="S49" s="1"/>
      <c r="T49" s="1"/>
      <c r="U49" s="1"/>
      <c r="V49" s="1"/>
    </row>
    <row r="50" spans="1:22" s="5" customFormat="1" ht="15.05" customHeight="1" outlineLevel="1" x14ac:dyDescent="0.3">
      <c r="A50" s="6"/>
      <c r="B50" s="10"/>
      <c r="C50" s="52" t="s">
        <v>93</v>
      </c>
      <c r="D50" s="84">
        <f t="shared" si="56"/>
        <v>505.9</v>
      </c>
      <c r="E50" s="53">
        <f t="shared" si="58"/>
        <v>492.4</v>
      </c>
      <c r="F50" s="54">
        <f t="shared" si="38"/>
        <v>0.97331488436449887</v>
      </c>
      <c r="G50" s="84">
        <v>13.1</v>
      </c>
      <c r="H50" s="120">
        <v>15.4</v>
      </c>
      <c r="I50" s="54">
        <f t="shared" si="57"/>
        <v>1.1755725190839694</v>
      </c>
      <c r="J50" s="84">
        <v>1.1000000000000001</v>
      </c>
      <c r="K50" s="126">
        <v>1.1000000000000001</v>
      </c>
      <c r="L50" s="54">
        <f t="shared" si="39"/>
        <v>1</v>
      </c>
      <c r="M50" s="84">
        <v>146.6</v>
      </c>
      <c r="N50" s="53">
        <v>145.19999999999999</v>
      </c>
      <c r="O50" s="54">
        <f t="shared" si="40"/>
        <v>0.990450204638472</v>
      </c>
      <c r="P50" s="84">
        <v>345.1</v>
      </c>
      <c r="Q50" s="53">
        <v>330.7</v>
      </c>
      <c r="R50" s="54">
        <f t="shared" si="41"/>
        <v>0.95827296435815701</v>
      </c>
      <c r="S50" s="1"/>
      <c r="T50" s="1"/>
      <c r="U50" s="1"/>
      <c r="V50" s="1"/>
    </row>
    <row r="51" spans="1:22" s="5" customFormat="1" ht="15.05" customHeight="1" outlineLevel="1" x14ac:dyDescent="0.3">
      <c r="A51" s="6"/>
      <c r="B51" s="10"/>
      <c r="C51" s="52" t="s">
        <v>92</v>
      </c>
      <c r="D51" s="84">
        <f t="shared" si="56"/>
        <v>332.9</v>
      </c>
      <c r="E51" s="53">
        <f>H51+K51+N51+Q51</f>
        <v>231.3</v>
      </c>
      <c r="F51" s="54">
        <f t="shared" si="38"/>
        <v>0.69480324421748285</v>
      </c>
      <c r="G51" s="84">
        <v>0</v>
      </c>
      <c r="H51" s="120">
        <v>0</v>
      </c>
      <c r="I51" s="54" t="str">
        <f t="shared" si="57"/>
        <v xml:space="preserve"> </v>
      </c>
      <c r="J51" s="84"/>
      <c r="K51" s="126"/>
      <c r="L51" s="54"/>
      <c r="M51" s="84">
        <v>160.5</v>
      </c>
      <c r="N51" s="53">
        <v>70.8</v>
      </c>
      <c r="O51" s="54">
        <f t="shared" si="40"/>
        <v>0.44112149532710276</v>
      </c>
      <c r="P51" s="84">
        <v>172.4</v>
      </c>
      <c r="Q51" s="53">
        <v>160.5</v>
      </c>
      <c r="R51" s="54">
        <f t="shared" si="41"/>
        <v>0.93097447795823662</v>
      </c>
      <c r="S51" s="1"/>
      <c r="T51" s="1"/>
      <c r="U51" s="1"/>
      <c r="V51" s="1"/>
    </row>
    <row r="52" spans="1:22" s="5" customFormat="1" ht="15.05" customHeight="1" outlineLevel="1" x14ac:dyDescent="0.3">
      <c r="A52" s="6"/>
      <c r="B52" s="10"/>
      <c r="C52" s="52" t="s">
        <v>91</v>
      </c>
      <c r="D52" s="84">
        <f t="shared" si="56"/>
        <v>198.10000000000002</v>
      </c>
      <c r="E52" s="53">
        <f t="shared" si="58"/>
        <v>143.19999999999999</v>
      </c>
      <c r="F52" s="54">
        <f t="shared" si="38"/>
        <v>0.72286723876829873</v>
      </c>
      <c r="G52" s="84">
        <v>9.8000000000000007</v>
      </c>
      <c r="H52" s="120">
        <v>16.399999999999999</v>
      </c>
      <c r="I52" s="54">
        <f t="shared" si="57"/>
        <v>1.6734693877551017</v>
      </c>
      <c r="J52" s="84"/>
      <c r="K52" s="126"/>
      <c r="L52" s="54" t="str">
        <f t="shared" si="39"/>
        <v xml:space="preserve"> </v>
      </c>
      <c r="M52" s="84">
        <v>69.900000000000006</v>
      </c>
      <c r="N52" s="53">
        <v>31.7</v>
      </c>
      <c r="O52" s="54">
        <f t="shared" si="40"/>
        <v>0.45350500715307579</v>
      </c>
      <c r="P52" s="84">
        <v>118.4</v>
      </c>
      <c r="Q52" s="53">
        <v>95.1</v>
      </c>
      <c r="R52" s="54">
        <f t="shared" si="41"/>
        <v>0.80320945945945932</v>
      </c>
      <c r="S52" s="1"/>
      <c r="T52" s="1"/>
      <c r="U52" s="1"/>
      <c r="V52" s="1"/>
    </row>
    <row r="53" spans="1:22" s="5" customFormat="1" ht="15.05" customHeight="1" outlineLevel="1" x14ac:dyDescent="0.3">
      <c r="A53" s="6"/>
      <c r="B53" s="10"/>
      <c r="C53" s="52" t="s">
        <v>90</v>
      </c>
      <c r="D53" s="84">
        <f t="shared" si="56"/>
        <v>453.6</v>
      </c>
      <c r="E53" s="53">
        <f>H53+K53+N53+Q53</f>
        <v>392.29999999999995</v>
      </c>
      <c r="F53" s="54">
        <f t="shared" si="38"/>
        <v>0.86485890652557307</v>
      </c>
      <c r="G53" s="84">
        <v>1.8</v>
      </c>
      <c r="H53" s="120">
        <v>1.5</v>
      </c>
      <c r="I53" s="54">
        <f t="shared" si="57"/>
        <v>0.83333333333333326</v>
      </c>
      <c r="J53" s="84"/>
      <c r="K53" s="126"/>
      <c r="L53" s="54" t="str">
        <f t="shared" si="39"/>
        <v xml:space="preserve"> </v>
      </c>
      <c r="M53" s="84">
        <v>93</v>
      </c>
      <c r="N53" s="53">
        <v>71.400000000000006</v>
      </c>
      <c r="O53" s="54">
        <f t="shared" si="40"/>
        <v>0.76774193548387104</v>
      </c>
      <c r="P53" s="84">
        <v>358.8</v>
      </c>
      <c r="Q53" s="53">
        <v>319.39999999999998</v>
      </c>
      <c r="R53" s="54">
        <f t="shared" si="41"/>
        <v>0.89018952062430312</v>
      </c>
      <c r="S53" s="1"/>
      <c r="T53" s="1"/>
      <c r="U53" s="1"/>
      <c r="V53" s="1"/>
    </row>
    <row r="54" spans="1:22" s="5" customFormat="1" ht="15.05" customHeight="1" outlineLevel="1" x14ac:dyDescent="0.3">
      <c r="A54" s="6"/>
      <c r="B54" s="10"/>
      <c r="C54" s="52" t="s">
        <v>89</v>
      </c>
      <c r="D54" s="84">
        <f t="shared" si="56"/>
        <v>89.5</v>
      </c>
      <c r="E54" s="53">
        <f t="shared" si="58"/>
        <v>67</v>
      </c>
      <c r="F54" s="54">
        <f t="shared" si="38"/>
        <v>0.74860335195530725</v>
      </c>
      <c r="G54" s="84">
        <v>9.9</v>
      </c>
      <c r="H54" s="120">
        <v>0.2</v>
      </c>
      <c r="I54" s="54">
        <f t="shared" si="57"/>
        <v>2.0202020202020204E-2</v>
      </c>
      <c r="J54" s="84">
        <v>0</v>
      </c>
      <c r="K54" s="126"/>
      <c r="L54" s="54" t="str">
        <f t="shared" si="39"/>
        <v xml:space="preserve"> </v>
      </c>
      <c r="M54" s="84">
        <v>12.7</v>
      </c>
      <c r="N54" s="53">
        <v>10.1</v>
      </c>
      <c r="O54" s="54">
        <f t="shared" si="40"/>
        <v>0.79527559055118113</v>
      </c>
      <c r="P54" s="84">
        <v>66.900000000000006</v>
      </c>
      <c r="Q54" s="53">
        <v>56.7</v>
      </c>
      <c r="R54" s="54">
        <f t="shared" si="41"/>
        <v>0.84753363228699552</v>
      </c>
      <c r="S54" s="1"/>
      <c r="T54" s="1"/>
      <c r="U54" s="1"/>
      <c r="V54" s="1"/>
    </row>
    <row r="55" spans="1:22" ht="28.5" customHeight="1" x14ac:dyDescent="0.3">
      <c r="A55" s="7">
        <v>8</v>
      </c>
      <c r="B55" s="11"/>
      <c r="C55" s="88" t="s">
        <v>158</v>
      </c>
      <c r="D55" s="89">
        <f>SUM(D56:D61)</f>
        <v>6683.4</v>
      </c>
      <c r="E55" s="89">
        <f>SUM(E56:E61)</f>
        <v>12663.060000000001</v>
      </c>
      <c r="F55" s="90">
        <f t="shared" si="38"/>
        <v>1.8947032947302274</v>
      </c>
      <c r="G55" s="89">
        <f t="shared" ref="G55:H55" si="59">SUM(G56:G61)</f>
        <v>834.99999999999989</v>
      </c>
      <c r="H55" s="89">
        <f t="shared" si="59"/>
        <v>3037</v>
      </c>
      <c r="I55" s="90" t="str">
        <f t="shared" ref="I55:I77" si="60">IF(G55=0," ",IF(H55/G55*100&gt;200,"св.200",H55/G55))</f>
        <v>св.200</v>
      </c>
      <c r="J55" s="89">
        <f t="shared" ref="J55" si="61">SUM(J56:J61)</f>
        <v>0</v>
      </c>
      <c r="K55" s="89">
        <f t="shared" ref="K55" si="62">SUM(K56:K61)</f>
        <v>1.1000000000000001</v>
      </c>
      <c r="L55" s="90" t="str">
        <f t="shared" si="39"/>
        <v xml:space="preserve"> </v>
      </c>
      <c r="M55" s="89">
        <f t="shared" ref="M55" si="63">SUM(M56:M61)</f>
        <v>1994.3999999999999</v>
      </c>
      <c r="N55" s="89">
        <f t="shared" ref="N55" si="64">SUM(N56:N61)</f>
        <v>1082.25</v>
      </c>
      <c r="O55" s="90">
        <f t="shared" si="40"/>
        <v>0.54264440433213001</v>
      </c>
      <c r="P55" s="89">
        <f t="shared" ref="P55" si="65">SUM(P56:P61)</f>
        <v>3854.0000000000005</v>
      </c>
      <c r="Q55" s="89">
        <f t="shared" ref="Q55" si="66">SUM(Q56:Q61)</f>
        <v>8542.7099999999991</v>
      </c>
      <c r="R55" s="90" t="str">
        <f t="shared" si="41"/>
        <v>св.200</v>
      </c>
      <c r="S55" s="1"/>
      <c r="T55" s="1"/>
      <c r="U55" s="1"/>
      <c r="V55" s="1"/>
    </row>
    <row r="56" spans="1:22" s="5" customFormat="1" ht="15.05" customHeight="1" outlineLevel="1" x14ac:dyDescent="0.3">
      <c r="A56" s="6"/>
      <c r="B56" s="10"/>
      <c r="C56" s="52" t="s">
        <v>164</v>
      </c>
      <c r="D56" s="84">
        <f t="shared" ref="D56:D61" si="67">(G56+J56+M56+P56)</f>
        <v>1554.9</v>
      </c>
      <c r="E56" s="53">
        <f t="shared" ref="E56:E61" si="68">H56+K56+N56+Q56</f>
        <v>3445.6</v>
      </c>
      <c r="F56" s="54" t="str">
        <f t="shared" si="38"/>
        <v>св.200</v>
      </c>
      <c r="G56" s="84">
        <v>729.3</v>
      </c>
      <c r="H56" s="120">
        <v>2905.5</v>
      </c>
      <c r="I56" s="54" t="str">
        <f t="shared" si="60"/>
        <v>св.200</v>
      </c>
      <c r="J56" s="84"/>
      <c r="K56" s="126"/>
      <c r="L56" s="54" t="str">
        <f>IF(K56=0," ",IF(K56/J56*100&gt;200,"св.200",K56/J56))</f>
        <v xml:space="preserve"> </v>
      </c>
      <c r="M56" s="84">
        <v>547.5</v>
      </c>
      <c r="N56" s="53">
        <v>353.2</v>
      </c>
      <c r="O56" s="54">
        <f t="shared" si="40"/>
        <v>0.64511415525114157</v>
      </c>
      <c r="P56" s="84">
        <v>278.10000000000002</v>
      </c>
      <c r="Q56" s="53">
        <v>186.9</v>
      </c>
      <c r="R56" s="54">
        <f t="shared" si="41"/>
        <v>0.67206040992448757</v>
      </c>
      <c r="S56" s="1"/>
      <c r="T56" s="1"/>
      <c r="U56" s="1"/>
      <c r="V56" s="1"/>
    </row>
    <row r="57" spans="1:22" s="5" customFormat="1" ht="15.05" customHeight="1" outlineLevel="1" x14ac:dyDescent="0.3">
      <c r="A57" s="6"/>
      <c r="B57" s="10"/>
      <c r="C57" s="52" t="s">
        <v>88</v>
      </c>
      <c r="D57" s="84">
        <f t="shared" si="67"/>
        <v>511.90000000000003</v>
      </c>
      <c r="E57" s="53">
        <f t="shared" si="68"/>
        <v>227.89999999999998</v>
      </c>
      <c r="F57" s="54">
        <f t="shared" si="38"/>
        <v>0.44520414143387371</v>
      </c>
      <c r="G57" s="84">
        <v>3.5</v>
      </c>
      <c r="H57" s="120">
        <v>12.1</v>
      </c>
      <c r="I57" s="54" t="str">
        <f t="shared" si="60"/>
        <v>св.200</v>
      </c>
      <c r="J57" s="84"/>
      <c r="K57" s="126"/>
      <c r="L57" s="54" t="str">
        <f t="shared" si="39"/>
        <v xml:space="preserve"> </v>
      </c>
      <c r="M57" s="84">
        <v>131.30000000000001</v>
      </c>
      <c r="N57" s="53">
        <v>30.7</v>
      </c>
      <c r="O57" s="54">
        <f t="shared" si="40"/>
        <v>0.23381568926123378</v>
      </c>
      <c r="P57" s="84">
        <v>377.1</v>
      </c>
      <c r="Q57" s="53">
        <v>185.1</v>
      </c>
      <c r="R57" s="54">
        <f t="shared" si="41"/>
        <v>0.49085123309466983</v>
      </c>
      <c r="S57" s="1"/>
      <c r="T57" s="1"/>
      <c r="U57" s="1"/>
      <c r="V57" s="1"/>
    </row>
    <row r="58" spans="1:22" s="5" customFormat="1" ht="15.05" customHeight="1" outlineLevel="1" x14ac:dyDescent="0.3">
      <c r="A58" s="6"/>
      <c r="B58" s="10"/>
      <c r="C58" s="52" t="s">
        <v>87</v>
      </c>
      <c r="D58" s="84">
        <f t="shared" si="67"/>
        <v>384.2</v>
      </c>
      <c r="E58" s="53">
        <f t="shared" si="68"/>
        <v>277.10000000000002</v>
      </c>
      <c r="F58" s="54">
        <f t="shared" si="38"/>
        <v>0.72123893805309747</v>
      </c>
      <c r="G58" s="84">
        <v>0.6</v>
      </c>
      <c r="H58" s="120">
        <v>10.3</v>
      </c>
      <c r="I58" s="54" t="str">
        <f t="shared" si="60"/>
        <v>св.200</v>
      </c>
      <c r="J58" s="84"/>
      <c r="K58" s="126"/>
      <c r="L58" s="54" t="str">
        <f t="shared" si="39"/>
        <v xml:space="preserve"> </v>
      </c>
      <c r="M58" s="84">
        <v>68.3</v>
      </c>
      <c r="N58" s="53">
        <v>33.6</v>
      </c>
      <c r="O58" s="54">
        <f t="shared" si="40"/>
        <v>0.49194729136163984</v>
      </c>
      <c r="P58" s="84">
        <v>315.3</v>
      </c>
      <c r="Q58" s="53">
        <v>233.2</v>
      </c>
      <c r="R58" s="54">
        <f t="shared" si="41"/>
        <v>0.73961306692039319</v>
      </c>
      <c r="S58" s="1"/>
      <c r="T58" s="1"/>
      <c r="U58" s="1"/>
      <c r="V58" s="1"/>
    </row>
    <row r="59" spans="1:22" s="5" customFormat="1" ht="15.05" customHeight="1" outlineLevel="1" x14ac:dyDescent="0.3">
      <c r="A59" s="6"/>
      <c r="B59" s="10"/>
      <c r="C59" s="52" t="s">
        <v>86</v>
      </c>
      <c r="D59" s="84">
        <f t="shared" si="67"/>
        <v>527.1</v>
      </c>
      <c r="E59" s="53">
        <f t="shared" si="68"/>
        <v>5345.5</v>
      </c>
      <c r="F59" s="54" t="str">
        <f t="shared" si="38"/>
        <v>св.200</v>
      </c>
      <c r="G59" s="84">
        <v>6</v>
      </c>
      <c r="H59" s="120">
        <v>9.4</v>
      </c>
      <c r="I59" s="54">
        <f t="shared" si="60"/>
        <v>1.5666666666666667</v>
      </c>
      <c r="J59" s="84"/>
      <c r="K59" s="126"/>
      <c r="L59" s="54" t="str">
        <f t="shared" si="39"/>
        <v xml:space="preserve"> </v>
      </c>
      <c r="M59" s="84">
        <v>474.3</v>
      </c>
      <c r="N59" s="53">
        <v>127.4</v>
      </c>
      <c r="O59" s="54">
        <f t="shared" si="40"/>
        <v>0.26860636727809406</v>
      </c>
      <c r="P59" s="84">
        <v>46.8</v>
      </c>
      <c r="Q59" s="53">
        <v>5208.7</v>
      </c>
      <c r="R59" s="54" t="str">
        <f t="shared" si="41"/>
        <v>св.200</v>
      </c>
      <c r="S59" s="1"/>
      <c r="T59" s="1"/>
      <c r="U59" s="1"/>
      <c r="V59" s="1"/>
    </row>
    <row r="60" spans="1:22" s="5" customFormat="1" ht="15.05" customHeight="1" outlineLevel="1" x14ac:dyDescent="0.3">
      <c r="A60" s="6"/>
      <c r="B60" s="10"/>
      <c r="C60" s="52" t="s">
        <v>85</v>
      </c>
      <c r="D60" s="84">
        <f t="shared" si="67"/>
        <v>3028.4</v>
      </c>
      <c r="E60" s="53">
        <f t="shared" si="68"/>
        <v>2937.6</v>
      </c>
      <c r="F60" s="54">
        <f t="shared" si="38"/>
        <v>0.97001717078325178</v>
      </c>
      <c r="G60" s="84">
        <v>90.8</v>
      </c>
      <c r="H60" s="120">
        <v>96</v>
      </c>
      <c r="I60" s="54">
        <f t="shared" si="60"/>
        <v>1.0572687224669604</v>
      </c>
      <c r="J60" s="84"/>
      <c r="K60" s="126">
        <v>1.1000000000000001</v>
      </c>
      <c r="L60" s="54" t="str">
        <f t="shared" si="39"/>
        <v xml:space="preserve"> </v>
      </c>
      <c r="M60" s="84">
        <v>324.3</v>
      </c>
      <c r="N60" s="53">
        <v>240.1</v>
      </c>
      <c r="O60" s="54">
        <f t="shared" si="40"/>
        <v>0.74036386062287995</v>
      </c>
      <c r="P60" s="84">
        <v>2613.3000000000002</v>
      </c>
      <c r="Q60" s="53">
        <v>2600.4</v>
      </c>
      <c r="R60" s="54">
        <f t="shared" si="41"/>
        <v>0.99506371254735393</v>
      </c>
      <c r="S60" s="1"/>
      <c r="T60" s="1"/>
      <c r="U60" s="1"/>
      <c r="V60" s="1"/>
    </row>
    <row r="61" spans="1:22" s="5" customFormat="1" ht="15.05" customHeight="1" outlineLevel="1" x14ac:dyDescent="0.3">
      <c r="A61" s="6"/>
      <c r="B61" s="10"/>
      <c r="C61" s="52" t="s">
        <v>84</v>
      </c>
      <c r="D61" s="84">
        <f t="shared" si="67"/>
        <v>676.9</v>
      </c>
      <c r="E61" s="53">
        <f t="shared" si="68"/>
        <v>429.36</v>
      </c>
      <c r="F61" s="54">
        <f t="shared" si="38"/>
        <v>0.6343034421628011</v>
      </c>
      <c r="G61" s="84">
        <v>4.8</v>
      </c>
      <c r="H61" s="120">
        <v>3.7</v>
      </c>
      <c r="I61" s="54">
        <f t="shared" si="60"/>
        <v>0.77083333333333337</v>
      </c>
      <c r="J61" s="84"/>
      <c r="K61" s="126"/>
      <c r="L61" s="54" t="str">
        <f t="shared" si="39"/>
        <v xml:space="preserve"> </v>
      </c>
      <c r="M61" s="84">
        <v>448.7</v>
      </c>
      <c r="N61" s="53">
        <v>297.25</v>
      </c>
      <c r="O61" s="54">
        <f t="shared" si="40"/>
        <v>0.66246935591709388</v>
      </c>
      <c r="P61" s="84">
        <v>223.4</v>
      </c>
      <c r="Q61" s="53">
        <v>128.41</v>
      </c>
      <c r="R61" s="54">
        <f t="shared" si="41"/>
        <v>0.57479856759176362</v>
      </c>
      <c r="S61" s="1"/>
      <c r="T61" s="1"/>
      <c r="U61" s="1"/>
      <c r="V61" s="1"/>
    </row>
    <row r="62" spans="1:22" ht="30.05" customHeight="1" x14ac:dyDescent="0.3">
      <c r="A62" s="7">
        <v>9</v>
      </c>
      <c r="B62" s="11"/>
      <c r="C62" s="88" t="s">
        <v>145</v>
      </c>
      <c r="D62" s="89">
        <f>SUM(D63:D64,D65:D66,D67)</f>
        <v>5839.63</v>
      </c>
      <c r="E62" s="89">
        <f>SUM(E63:E67)</f>
        <v>3496.83</v>
      </c>
      <c r="F62" s="90">
        <f t="shared" si="38"/>
        <v>0.5988101985913491</v>
      </c>
      <c r="G62" s="89">
        <f t="shared" ref="G62:H62" si="69">SUM(G63:G67)</f>
        <v>1364.8000000000002</v>
      </c>
      <c r="H62" s="89">
        <f t="shared" si="69"/>
        <v>773.53</v>
      </c>
      <c r="I62" s="90">
        <f t="shared" si="60"/>
        <v>0.56677168815943724</v>
      </c>
      <c r="J62" s="89">
        <f t="shared" ref="J62" si="70">SUM(J63:J67)</f>
        <v>0</v>
      </c>
      <c r="K62" s="89">
        <f t="shared" ref="K62" si="71">SUM(K63:K67)</f>
        <v>0</v>
      </c>
      <c r="L62" s="90" t="str">
        <f t="shared" si="39"/>
        <v xml:space="preserve"> </v>
      </c>
      <c r="M62" s="89">
        <f t="shared" ref="M62" si="72">SUM(M63:M67)</f>
        <v>1455.1000000000001</v>
      </c>
      <c r="N62" s="89">
        <f t="shared" ref="N62" si="73">SUM(N63:N67)</f>
        <v>754.6</v>
      </c>
      <c r="O62" s="90">
        <f t="shared" si="40"/>
        <v>0.51858978764346086</v>
      </c>
      <c r="P62" s="89">
        <f t="shared" ref="P62" si="74">SUM(P63:P67)</f>
        <v>3019.7299999999996</v>
      </c>
      <c r="Q62" s="89">
        <f t="shared" ref="Q62" si="75">SUM(Q63:Q67)</f>
        <v>1968.7</v>
      </c>
      <c r="R62" s="90">
        <f t="shared" si="41"/>
        <v>0.65194570375497163</v>
      </c>
      <c r="S62" s="1"/>
      <c r="T62" s="1"/>
      <c r="U62" s="1"/>
      <c r="V62" s="1"/>
    </row>
    <row r="63" spans="1:22" s="5" customFormat="1" ht="15.05" customHeight="1" outlineLevel="1" x14ac:dyDescent="0.3">
      <c r="A63" s="6"/>
      <c r="B63" s="10"/>
      <c r="C63" s="52" t="s">
        <v>159</v>
      </c>
      <c r="D63" s="84">
        <f t="shared" ref="D63:D94" si="76">(G63+J63+M63+P63)</f>
        <v>2326.8000000000002</v>
      </c>
      <c r="E63" s="53">
        <f>H63+K69+N63+Q63</f>
        <v>1185.4000000000001</v>
      </c>
      <c r="F63" s="54">
        <f>IF(E63=0," ",IF(E63/D63*100&gt;200,"св.200",E63/D63))</f>
        <v>0.50945504555612864</v>
      </c>
      <c r="G63" s="84">
        <v>1140</v>
      </c>
      <c r="H63" s="120">
        <v>636.1</v>
      </c>
      <c r="I63" s="54">
        <f t="shared" si="60"/>
        <v>0.55798245614035091</v>
      </c>
      <c r="J63" s="84"/>
      <c r="K63" s="127"/>
      <c r="L63" s="54" t="str">
        <f>IF(J63=0," ",IF(K69/J63*100&gt;200,"св.200",K69/J63))</f>
        <v xml:space="preserve"> </v>
      </c>
      <c r="M63" s="84">
        <v>512.9</v>
      </c>
      <c r="N63" s="53">
        <v>280</v>
      </c>
      <c r="O63" s="54">
        <f t="shared" si="40"/>
        <v>0.54591538311561716</v>
      </c>
      <c r="P63" s="84">
        <v>673.9</v>
      </c>
      <c r="Q63" s="53">
        <v>269.3</v>
      </c>
      <c r="R63" s="54">
        <f>IF(Q63=0," ",IF(Q63/P63*100&gt;200,"св.200",Q63/P63))</f>
        <v>0.39961418608102095</v>
      </c>
      <c r="S63" s="1"/>
      <c r="T63" s="1"/>
      <c r="U63" s="1"/>
      <c r="V63" s="1"/>
    </row>
    <row r="64" spans="1:22" s="19" customFormat="1" ht="15.05" customHeight="1" outlineLevel="1" x14ac:dyDescent="0.3">
      <c r="A64" s="17"/>
      <c r="B64" s="18"/>
      <c r="C64" s="52" t="s">
        <v>83</v>
      </c>
      <c r="D64" s="84">
        <f>(G64+J64+M64+P64)</f>
        <v>1869.51</v>
      </c>
      <c r="E64" s="53">
        <f>H64+K64+N64+Q64</f>
        <v>1268.9000000000001</v>
      </c>
      <c r="F64" s="54">
        <f>IF(E64=0," ",IF(E64/D64*100&gt;200,"св.200",E64/D64))</f>
        <v>0.6787339998181342</v>
      </c>
      <c r="G64" s="84">
        <v>122.4</v>
      </c>
      <c r="H64" s="120">
        <v>104.9</v>
      </c>
      <c r="I64" s="54">
        <f t="shared" si="60"/>
        <v>0.85702614379084963</v>
      </c>
      <c r="J64" s="84"/>
      <c r="K64" s="126"/>
      <c r="L64" s="54" t="str">
        <f t="shared" si="39"/>
        <v xml:space="preserve"> </v>
      </c>
      <c r="M64" s="84">
        <v>356.6</v>
      </c>
      <c r="N64" s="53">
        <v>107.3</v>
      </c>
      <c r="O64" s="54">
        <f t="shared" si="40"/>
        <v>0.30089736399326972</v>
      </c>
      <c r="P64" s="84">
        <v>1390.51</v>
      </c>
      <c r="Q64" s="53">
        <v>1056.7</v>
      </c>
      <c r="R64" s="54">
        <f>IF(Q64=0," ",IF(Q64/P64*100&gt;200,"св.200",Q64/P64))</f>
        <v>0.7599370015318121</v>
      </c>
      <c r="S64" s="2"/>
      <c r="T64" s="2"/>
      <c r="U64" s="2"/>
      <c r="V64" s="2"/>
    </row>
    <row r="65" spans="1:22" s="5" customFormat="1" ht="15.05" customHeight="1" outlineLevel="1" x14ac:dyDescent="0.3">
      <c r="A65" s="6"/>
      <c r="B65" s="10"/>
      <c r="C65" s="52" t="s">
        <v>82</v>
      </c>
      <c r="D65" s="84">
        <f t="shared" si="76"/>
        <v>536.92000000000007</v>
      </c>
      <c r="E65" s="53">
        <f>H65+K65+N65+Q65</f>
        <v>424.7</v>
      </c>
      <c r="F65" s="54">
        <f>IF(E65=0," ",IF(E65/D65*100&gt;200,"св.200",E65/D65))</f>
        <v>0.79099307159353338</v>
      </c>
      <c r="G65" s="84">
        <v>3.8</v>
      </c>
      <c r="H65" s="120">
        <v>14.6</v>
      </c>
      <c r="I65" s="54" t="str">
        <f t="shared" si="60"/>
        <v>св.200</v>
      </c>
      <c r="J65" s="84"/>
      <c r="K65" s="126"/>
      <c r="L65" s="54" t="str">
        <f t="shared" si="39"/>
        <v xml:space="preserve"> </v>
      </c>
      <c r="M65" s="84">
        <v>236.5</v>
      </c>
      <c r="N65" s="53">
        <v>192.2</v>
      </c>
      <c r="O65" s="54">
        <f t="shared" si="40"/>
        <v>0.81268498942917544</v>
      </c>
      <c r="P65" s="84">
        <v>296.62</v>
      </c>
      <c r="Q65" s="53">
        <v>217.9</v>
      </c>
      <c r="R65" s="54">
        <f>IF(Q65=0," ",IF(Q65/P65*100&gt;200,"св.200",Q65/P65))</f>
        <v>0.73460993864203361</v>
      </c>
      <c r="S65" s="1"/>
      <c r="T65" s="1"/>
      <c r="U65" s="1"/>
      <c r="V65" s="1"/>
    </row>
    <row r="66" spans="1:22" s="19" customFormat="1" ht="15.05" customHeight="1" outlineLevel="1" x14ac:dyDescent="0.3">
      <c r="A66" s="17"/>
      <c r="B66" s="18"/>
      <c r="C66" s="52" t="s">
        <v>150</v>
      </c>
      <c r="D66" s="84">
        <f t="shared" si="76"/>
        <v>536.9</v>
      </c>
      <c r="E66" s="53">
        <f>H66+K66+N66+Q66</f>
        <v>311.42</v>
      </c>
      <c r="F66" s="54">
        <f>IF(E66=0," ",IF(E66/D66*100&gt;200,"св.200",E66/D66))</f>
        <v>0.58003352579623768</v>
      </c>
      <c r="G66" s="84">
        <v>13.2</v>
      </c>
      <c r="H66" s="120">
        <v>15.42</v>
      </c>
      <c r="I66" s="54">
        <f t="shared" si="60"/>
        <v>1.1681818181818182</v>
      </c>
      <c r="J66" s="84"/>
      <c r="K66" s="126"/>
      <c r="L66" s="54" t="str">
        <f>IF(J66=0," ",IF(K66/J66*100&gt;200,"св.200",K66/J66))</f>
        <v xml:space="preserve"> </v>
      </c>
      <c r="M66" s="84">
        <v>190.2</v>
      </c>
      <c r="N66" s="53">
        <v>87</v>
      </c>
      <c r="O66" s="54">
        <f t="shared" si="40"/>
        <v>0.45741324921135651</v>
      </c>
      <c r="P66" s="84">
        <v>333.5</v>
      </c>
      <c r="Q66" s="53">
        <v>209</v>
      </c>
      <c r="R66" s="54">
        <f>IF(Q66=0," ",IF(Q66/P66*100&gt;200,"св.200",Q66/P66))</f>
        <v>0.62668665667166412</v>
      </c>
      <c r="S66" s="2"/>
      <c r="T66" s="2"/>
      <c r="U66" s="2"/>
      <c r="V66" s="2"/>
    </row>
    <row r="67" spans="1:22" s="19" customFormat="1" ht="15.05" customHeight="1" outlineLevel="1" x14ac:dyDescent="0.3">
      <c r="A67" s="17"/>
      <c r="B67" s="18"/>
      <c r="C67" s="52" t="s">
        <v>151</v>
      </c>
      <c r="D67" s="84">
        <f t="shared" si="76"/>
        <v>569.5</v>
      </c>
      <c r="E67" s="53">
        <f>H67+K67+N67+Q67</f>
        <v>306.41000000000003</v>
      </c>
      <c r="F67" s="54">
        <f>IF(E67=0," ",IF(E67/D67*100&gt;200,"св.200",E67/D67))</f>
        <v>0.53803336259877088</v>
      </c>
      <c r="G67" s="84">
        <v>85.4</v>
      </c>
      <c r="H67" s="120">
        <v>2.5099999999999998</v>
      </c>
      <c r="I67" s="54">
        <f t="shared" si="60"/>
        <v>2.9391100702576108E-2</v>
      </c>
      <c r="J67" s="84"/>
      <c r="K67" s="126"/>
      <c r="L67" s="54" t="str">
        <f>IF(K67=0," ",IF(K67/J67*100&gt;200,"св.200",K67/J67))</f>
        <v xml:space="preserve"> </v>
      </c>
      <c r="M67" s="84">
        <v>158.9</v>
      </c>
      <c r="N67" s="53">
        <v>88.1</v>
      </c>
      <c r="O67" s="54">
        <f t="shared" si="40"/>
        <v>0.5544367526746381</v>
      </c>
      <c r="P67" s="84">
        <v>325.2</v>
      </c>
      <c r="Q67" s="53">
        <v>215.8</v>
      </c>
      <c r="R67" s="54">
        <f>IF(Q67=0," ",IF(Q67/P67*100&gt;200,"св.200",Q67/P67))</f>
        <v>0.66359163591635917</v>
      </c>
      <c r="S67" s="2"/>
      <c r="T67" s="2"/>
      <c r="U67" s="2"/>
      <c r="V67" s="2"/>
    </row>
    <row r="68" spans="1:22" ht="33.049999999999997" customHeight="1" x14ac:dyDescent="0.3">
      <c r="A68" s="7">
        <v>10</v>
      </c>
      <c r="B68" s="11"/>
      <c r="C68" s="88" t="s">
        <v>81</v>
      </c>
      <c r="D68" s="89">
        <f>SUM(D69:D73)</f>
        <v>643.4</v>
      </c>
      <c r="E68" s="89">
        <f>SUM(E69:E73)</f>
        <v>626.9</v>
      </c>
      <c r="F68" s="90">
        <f t="shared" ref="F68:F93" si="77">IF(D68=0," ",IF(E68/D68*100&gt;200,"св.200",E68/D68))</f>
        <v>0.97435498912029839</v>
      </c>
      <c r="G68" s="89">
        <f t="shared" ref="G68:H68" si="78">SUM(G69:G73)</f>
        <v>61.9</v>
      </c>
      <c r="H68" s="89">
        <f t="shared" si="78"/>
        <v>99.600000000000009</v>
      </c>
      <c r="I68" s="90">
        <f t="shared" si="60"/>
        <v>1.6090468497576738</v>
      </c>
      <c r="J68" s="89">
        <f t="shared" ref="J68" si="79">SUM(J69:J73)</f>
        <v>25.4</v>
      </c>
      <c r="K68" s="89">
        <f t="shared" ref="K68" si="80">SUM(K69:K73)</f>
        <v>113.5</v>
      </c>
      <c r="L68" s="90" t="str">
        <f t="shared" ref="L68:L93" si="81">IF(J68=0," ",IF(K68/J68*100&gt;200,"св.200",K68/J68))</f>
        <v>св.200</v>
      </c>
      <c r="M68" s="89">
        <f t="shared" ref="M68" si="82">SUM(M69:M73)</f>
        <v>165.39999999999998</v>
      </c>
      <c r="N68" s="89">
        <f t="shared" ref="N68" si="83">SUM(N69:N73)</f>
        <v>124.80000000000001</v>
      </c>
      <c r="O68" s="90">
        <f t="shared" ref="O68:O93" si="84">IF(M68=0," ",IF(N68/M68*100&gt;200,"св.200",N68/M68))</f>
        <v>0.75453446191052009</v>
      </c>
      <c r="P68" s="89">
        <f t="shared" ref="P68" si="85">SUM(P69:P73)</f>
        <v>390.7</v>
      </c>
      <c r="Q68" s="89">
        <f t="shared" ref="Q68" si="86">SUM(Q69:Q73)</f>
        <v>289</v>
      </c>
      <c r="R68" s="90">
        <f t="shared" ref="R68:R93" si="87">IF(P68=0," ",IF(Q68/P68*100&gt;200,"св.200",Q68/P68))</f>
        <v>0.73969797798822623</v>
      </c>
      <c r="S68" s="1"/>
      <c r="T68" s="1"/>
      <c r="U68" s="1"/>
      <c r="V68" s="1"/>
    </row>
    <row r="69" spans="1:22" s="5" customFormat="1" ht="15.05" customHeight="1" outlineLevel="1" x14ac:dyDescent="0.3">
      <c r="A69" s="6"/>
      <c r="B69" s="10"/>
      <c r="C69" s="52" t="s">
        <v>80</v>
      </c>
      <c r="D69" s="84">
        <f t="shared" si="76"/>
        <v>205.39999999999998</v>
      </c>
      <c r="E69" s="53">
        <f>H69+K69+N69+Q69</f>
        <v>168.9</v>
      </c>
      <c r="F69" s="54">
        <f t="shared" si="77"/>
        <v>0.82229795520934779</v>
      </c>
      <c r="G69" s="84">
        <v>49.8</v>
      </c>
      <c r="H69" s="120">
        <v>57.2</v>
      </c>
      <c r="I69" s="54">
        <f t="shared" si="60"/>
        <v>1.1485943775100402</v>
      </c>
      <c r="J69" s="84"/>
      <c r="K69" s="126"/>
      <c r="L69" s="54" t="str">
        <f t="shared" si="81"/>
        <v xml:space="preserve"> </v>
      </c>
      <c r="M69" s="84">
        <v>65.3</v>
      </c>
      <c r="N69" s="53">
        <v>44.2</v>
      </c>
      <c r="O69" s="54">
        <f t="shared" si="84"/>
        <v>0.67687595712098014</v>
      </c>
      <c r="P69" s="84">
        <v>90.3</v>
      </c>
      <c r="Q69" s="53">
        <v>67.5</v>
      </c>
      <c r="R69" s="54">
        <f t="shared" si="87"/>
        <v>0.74750830564784054</v>
      </c>
      <c r="S69" s="1"/>
      <c r="T69" s="1"/>
      <c r="U69" s="1"/>
      <c r="V69" s="1"/>
    </row>
    <row r="70" spans="1:22" s="5" customFormat="1" ht="15.05" customHeight="1" outlineLevel="1" x14ac:dyDescent="0.3">
      <c r="A70" s="6"/>
      <c r="B70" s="10"/>
      <c r="C70" s="138" t="s">
        <v>79</v>
      </c>
      <c r="D70" s="84">
        <f t="shared" si="76"/>
        <v>96.699999999999989</v>
      </c>
      <c r="E70" s="53">
        <f>H70+K70+N70+Q70</f>
        <v>50.8</v>
      </c>
      <c r="F70" s="54">
        <f t="shared" si="77"/>
        <v>0.52533609100310241</v>
      </c>
      <c r="G70" s="84">
        <v>0.1</v>
      </c>
      <c r="H70" s="120">
        <v>3.7</v>
      </c>
      <c r="I70" s="54" t="str">
        <f t="shared" si="60"/>
        <v>св.200</v>
      </c>
      <c r="J70" s="84">
        <v>25.4</v>
      </c>
      <c r="K70" s="126"/>
      <c r="L70" s="54">
        <f t="shared" si="81"/>
        <v>0</v>
      </c>
      <c r="M70" s="84">
        <v>18.3</v>
      </c>
      <c r="N70" s="53">
        <v>16.7</v>
      </c>
      <c r="O70" s="54">
        <f t="shared" si="84"/>
        <v>0.91256830601092886</v>
      </c>
      <c r="P70" s="84">
        <v>52.9</v>
      </c>
      <c r="Q70" s="53">
        <v>30.4</v>
      </c>
      <c r="R70" s="54">
        <f t="shared" si="87"/>
        <v>0.57466918714555759</v>
      </c>
      <c r="S70" s="1"/>
      <c r="T70" s="1"/>
      <c r="U70" s="1"/>
      <c r="V70" s="1"/>
    </row>
    <row r="71" spans="1:22" s="5" customFormat="1" ht="15.05" customHeight="1" outlineLevel="1" x14ac:dyDescent="0.3">
      <c r="A71" s="6"/>
      <c r="B71" s="10"/>
      <c r="C71" s="52" t="s">
        <v>78</v>
      </c>
      <c r="D71" s="84">
        <f t="shared" si="76"/>
        <v>150.5</v>
      </c>
      <c r="E71" s="53">
        <f>H71+K71+N71+Q71</f>
        <v>118.5</v>
      </c>
      <c r="F71" s="54">
        <f t="shared" si="77"/>
        <v>0.78737541528239208</v>
      </c>
      <c r="G71" s="84">
        <v>8.6999999999999993</v>
      </c>
      <c r="H71" s="120">
        <v>3.9</v>
      </c>
      <c r="I71" s="54">
        <f t="shared" si="60"/>
        <v>0.44827586206896552</v>
      </c>
      <c r="J71" s="84"/>
      <c r="K71" s="126"/>
      <c r="L71" s="54" t="str">
        <f t="shared" si="81"/>
        <v xml:space="preserve"> </v>
      </c>
      <c r="M71" s="84">
        <v>8.6</v>
      </c>
      <c r="N71" s="53">
        <v>6.3</v>
      </c>
      <c r="O71" s="54">
        <f t="shared" si="84"/>
        <v>0.73255813953488369</v>
      </c>
      <c r="P71" s="84">
        <v>133.19999999999999</v>
      </c>
      <c r="Q71" s="53">
        <v>108.3</v>
      </c>
      <c r="R71" s="54">
        <f t="shared" si="87"/>
        <v>0.81306306306306309</v>
      </c>
      <c r="S71" s="1"/>
      <c r="T71" s="1"/>
      <c r="U71" s="1"/>
      <c r="V71" s="1"/>
    </row>
    <row r="72" spans="1:22" s="5" customFormat="1" ht="15.05" customHeight="1" outlineLevel="1" x14ac:dyDescent="0.3">
      <c r="A72" s="6"/>
      <c r="B72" s="10"/>
      <c r="C72" s="52" t="s">
        <v>77</v>
      </c>
      <c r="D72" s="84">
        <f t="shared" si="76"/>
        <v>56.4</v>
      </c>
      <c r="E72" s="53">
        <f>H72+K72+N72+Q72</f>
        <v>150</v>
      </c>
      <c r="F72" s="54" t="str">
        <f t="shared" si="77"/>
        <v>св.200</v>
      </c>
      <c r="G72" s="84">
        <v>2.2000000000000002</v>
      </c>
      <c r="H72" s="120">
        <v>2.1</v>
      </c>
      <c r="I72" s="54">
        <f t="shared" si="60"/>
        <v>0.95454545454545447</v>
      </c>
      <c r="J72" s="84"/>
      <c r="K72" s="126">
        <v>113.5</v>
      </c>
      <c r="L72" s="54" t="str">
        <f t="shared" si="81"/>
        <v xml:space="preserve"> </v>
      </c>
      <c r="M72" s="84">
        <v>11.2</v>
      </c>
      <c r="N72" s="53">
        <v>5</v>
      </c>
      <c r="O72" s="54">
        <f t="shared" si="84"/>
        <v>0.44642857142857145</v>
      </c>
      <c r="P72" s="84">
        <v>43</v>
      </c>
      <c r="Q72" s="53">
        <v>29.4</v>
      </c>
      <c r="R72" s="54">
        <f t="shared" si="87"/>
        <v>0.68372093023255809</v>
      </c>
      <c r="S72" s="1"/>
      <c r="T72" s="1"/>
      <c r="U72" s="1"/>
      <c r="V72" s="1"/>
    </row>
    <row r="73" spans="1:22" s="5" customFormat="1" ht="15.05" customHeight="1" outlineLevel="1" x14ac:dyDescent="0.3">
      <c r="A73" s="6"/>
      <c r="B73" s="10"/>
      <c r="C73" s="52" t="s">
        <v>76</v>
      </c>
      <c r="D73" s="84">
        <f t="shared" si="76"/>
        <v>134.4</v>
      </c>
      <c r="E73" s="53">
        <f>H73+K73+N73+Q73</f>
        <v>138.70000000000002</v>
      </c>
      <c r="F73" s="54">
        <f t="shared" si="77"/>
        <v>1.0319940476190477</v>
      </c>
      <c r="G73" s="84">
        <v>1.1000000000000001</v>
      </c>
      <c r="H73" s="120">
        <v>32.700000000000003</v>
      </c>
      <c r="I73" s="54" t="str">
        <f t="shared" si="60"/>
        <v>св.200</v>
      </c>
      <c r="J73" s="84"/>
      <c r="K73" s="126"/>
      <c r="L73" s="54" t="str">
        <f t="shared" si="81"/>
        <v xml:space="preserve"> </v>
      </c>
      <c r="M73" s="84">
        <v>62</v>
      </c>
      <c r="N73" s="53">
        <v>52.6</v>
      </c>
      <c r="O73" s="54">
        <f t="shared" si="84"/>
        <v>0.84838709677419355</v>
      </c>
      <c r="P73" s="84">
        <v>71.3</v>
      </c>
      <c r="Q73" s="53">
        <v>53.4</v>
      </c>
      <c r="R73" s="54">
        <f t="shared" si="87"/>
        <v>0.74894810659186539</v>
      </c>
      <c r="S73" s="1"/>
      <c r="T73" s="1"/>
      <c r="U73" s="1"/>
      <c r="V73" s="1"/>
    </row>
    <row r="74" spans="1:22" ht="31.5" customHeight="1" x14ac:dyDescent="0.3">
      <c r="A74" s="7">
        <v>11</v>
      </c>
      <c r="B74" s="7"/>
      <c r="C74" s="88" t="s">
        <v>75</v>
      </c>
      <c r="D74" s="89">
        <f>SUM(D75:D77,D78)</f>
        <v>2631.2200000000003</v>
      </c>
      <c r="E74" s="89">
        <f>SUM(E75:E78)</f>
        <v>1455.1000000000001</v>
      </c>
      <c r="F74" s="90">
        <f t="shared" si="77"/>
        <v>0.55301343103199274</v>
      </c>
      <c r="G74" s="89">
        <f t="shared" ref="G74:H74" si="88">SUM(G75:G78)</f>
        <v>1424.9</v>
      </c>
      <c r="H74" s="89">
        <f t="shared" si="88"/>
        <v>572.69999999999993</v>
      </c>
      <c r="I74" s="90">
        <f t="shared" si="60"/>
        <v>0.40192294196083928</v>
      </c>
      <c r="J74" s="89">
        <f t="shared" ref="J74" si="89">SUM(J75:J78)</f>
        <v>0</v>
      </c>
      <c r="K74" s="89">
        <f t="shared" ref="K74" si="90">SUM(K75:K78)</f>
        <v>0</v>
      </c>
      <c r="L74" s="90" t="str">
        <f t="shared" si="81"/>
        <v xml:space="preserve"> </v>
      </c>
      <c r="M74" s="89">
        <f t="shared" ref="M74" si="91">SUM(M75:M78)</f>
        <v>277.10000000000002</v>
      </c>
      <c r="N74" s="89">
        <f t="shared" ref="N74" si="92">SUM(N75:N78)</f>
        <v>159.80000000000001</v>
      </c>
      <c r="O74" s="90">
        <f t="shared" si="84"/>
        <v>0.57668711656441718</v>
      </c>
      <c r="P74" s="89">
        <f t="shared" ref="P74" si="93">SUM(P75:P78)</f>
        <v>929.22</v>
      </c>
      <c r="Q74" s="89">
        <f t="shared" ref="Q74" si="94">SUM(Q75:Q78)</f>
        <v>722.59999999999991</v>
      </c>
      <c r="R74" s="90">
        <f t="shared" si="87"/>
        <v>0.77764146273218382</v>
      </c>
      <c r="S74" s="1"/>
      <c r="T74" s="1"/>
      <c r="U74" s="1"/>
      <c r="V74" s="1"/>
    </row>
    <row r="75" spans="1:22" s="5" customFormat="1" ht="15.05" customHeight="1" outlineLevel="1" x14ac:dyDescent="0.3">
      <c r="A75" s="6"/>
      <c r="B75" s="6"/>
      <c r="C75" s="52" t="s">
        <v>74</v>
      </c>
      <c r="D75" s="84">
        <f t="shared" si="76"/>
        <v>1699.02</v>
      </c>
      <c r="E75" s="53">
        <f>H75+K75+N75+Q75</f>
        <v>781.99999999999989</v>
      </c>
      <c r="F75" s="54">
        <f t="shared" si="77"/>
        <v>0.46026532942519799</v>
      </c>
      <c r="G75" s="84">
        <v>1414.1</v>
      </c>
      <c r="H75" s="120">
        <v>549.79999999999995</v>
      </c>
      <c r="I75" s="54">
        <f t="shared" si="60"/>
        <v>0.3887985290997808</v>
      </c>
      <c r="J75" s="84"/>
      <c r="K75" s="126"/>
      <c r="L75" s="54" t="str">
        <f t="shared" si="81"/>
        <v xml:space="preserve"> </v>
      </c>
      <c r="M75" s="84">
        <v>165</v>
      </c>
      <c r="N75" s="53">
        <v>100.8</v>
      </c>
      <c r="O75" s="54">
        <f t="shared" si="84"/>
        <v>0.61090909090909085</v>
      </c>
      <c r="P75" s="84">
        <v>119.92</v>
      </c>
      <c r="Q75" s="53">
        <v>131.4</v>
      </c>
      <c r="R75" s="54">
        <f t="shared" si="87"/>
        <v>1.0957304869913276</v>
      </c>
      <c r="S75" s="1"/>
      <c r="T75" s="1"/>
      <c r="U75" s="1"/>
      <c r="V75" s="1"/>
    </row>
    <row r="76" spans="1:22" s="5" customFormat="1" ht="15.05" customHeight="1" outlineLevel="1" x14ac:dyDescent="0.3">
      <c r="A76" s="6"/>
      <c r="B76" s="6"/>
      <c r="C76" s="52" t="s">
        <v>73</v>
      </c>
      <c r="D76" s="84">
        <f t="shared" si="76"/>
        <v>302.10000000000002</v>
      </c>
      <c r="E76" s="53">
        <f>H76+K76+N76+Q76</f>
        <v>242.5</v>
      </c>
      <c r="F76" s="54">
        <f t="shared" si="77"/>
        <v>0.80271433300231709</v>
      </c>
      <c r="G76" s="84">
        <v>5.2</v>
      </c>
      <c r="H76" s="120">
        <v>3.4</v>
      </c>
      <c r="I76" s="54">
        <f t="shared" si="60"/>
        <v>0.65384615384615385</v>
      </c>
      <c r="J76" s="84"/>
      <c r="K76" s="126"/>
      <c r="L76" s="54" t="str">
        <f t="shared" si="81"/>
        <v xml:space="preserve"> </v>
      </c>
      <c r="M76" s="84">
        <v>38.700000000000003</v>
      </c>
      <c r="N76" s="53">
        <v>34.1</v>
      </c>
      <c r="O76" s="54">
        <f t="shared" si="84"/>
        <v>0.8811369509043927</v>
      </c>
      <c r="P76" s="84">
        <v>258.2</v>
      </c>
      <c r="Q76" s="53">
        <v>205</v>
      </c>
      <c r="R76" s="54">
        <f t="shared" si="87"/>
        <v>0.79395817195972118</v>
      </c>
      <c r="S76" s="1"/>
      <c r="T76" s="1"/>
      <c r="U76" s="1"/>
      <c r="V76" s="1"/>
    </row>
    <row r="77" spans="1:22" s="19" customFormat="1" ht="15.05" customHeight="1" outlineLevel="1" x14ac:dyDescent="0.3">
      <c r="A77" s="17"/>
      <c r="B77" s="17"/>
      <c r="C77" s="52" t="s">
        <v>152</v>
      </c>
      <c r="D77" s="84">
        <f t="shared" si="76"/>
        <v>267.8</v>
      </c>
      <c r="E77" s="53">
        <f>H77+K77+N77+Q77</f>
        <v>151.9</v>
      </c>
      <c r="F77" s="54">
        <f t="shared" si="77"/>
        <v>0.56721433905899921</v>
      </c>
      <c r="G77" s="84">
        <v>2.7</v>
      </c>
      <c r="H77" s="120">
        <v>0.3</v>
      </c>
      <c r="I77" s="54">
        <f t="shared" si="60"/>
        <v>0.1111111111111111</v>
      </c>
      <c r="J77" s="84"/>
      <c r="K77" s="126"/>
      <c r="L77" s="55"/>
      <c r="M77" s="84">
        <v>38.799999999999997</v>
      </c>
      <c r="N77" s="53">
        <v>9.6</v>
      </c>
      <c r="O77" s="54">
        <f t="shared" si="84"/>
        <v>0.24742268041237114</v>
      </c>
      <c r="P77" s="84">
        <v>226.3</v>
      </c>
      <c r="Q77" s="53">
        <v>142</v>
      </c>
      <c r="R77" s="54">
        <f>IF(Q77=0," ",IF(Q77/P77*100&gt;200,"св.200",Q77/P77))</f>
        <v>0.62748563853292083</v>
      </c>
      <c r="S77" s="2"/>
      <c r="T77" s="2"/>
      <c r="U77" s="2"/>
      <c r="V77" s="2"/>
    </row>
    <row r="78" spans="1:22" s="5" customFormat="1" ht="15.85" customHeight="1" outlineLevel="1" x14ac:dyDescent="0.3">
      <c r="A78" s="6"/>
      <c r="B78" s="6"/>
      <c r="C78" s="52" t="s">
        <v>72</v>
      </c>
      <c r="D78" s="84">
        <f t="shared" si="76"/>
        <v>362.3</v>
      </c>
      <c r="E78" s="53">
        <f>H78+K78+N78+Q78</f>
        <v>278.7</v>
      </c>
      <c r="F78" s="54">
        <f t="shared" si="77"/>
        <v>0.76925200110405734</v>
      </c>
      <c r="G78" s="84">
        <v>2.9</v>
      </c>
      <c r="H78" s="120">
        <v>19.2</v>
      </c>
      <c r="I78" s="54" t="str">
        <f t="shared" ref="I78:I101" si="95">IF(G78=0," ",IF(H78/G78*100&gt;200,"св.200",H78/G78))</f>
        <v>св.200</v>
      </c>
      <c r="J78" s="84"/>
      <c r="K78" s="126"/>
      <c r="L78" s="54" t="str">
        <f t="shared" si="81"/>
        <v xml:space="preserve"> </v>
      </c>
      <c r="M78" s="84">
        <v>34.6</v>
      </c>
      <c r="N78" s="53">
        <v>15.3</v>
      </c>
      <c r="O78" s="54">
        <f t="shared" si="84"/>
        <v>0.44219653179190754</v>
      </c>
      <c r="P78" s="84">
        <v>324.8</v>
      </c>
      <c r="Q78" s="53">
        <v>244.2</v>
      </c>
      <c r="R78" s="54">
        <f t="shared" si="87"/>
        <v>0.75184729064039402</v>
      </c>
      <c r="S78" s="1"/>
      <c r="T78" s="1"/>
      <c r="U78" s="1"/>
      <c r="V78" s="1"/>
    </row>
    <row r="79" spans="1:22" ht="31.5" customHeight="1" x14ac:dyDescent="0.3">
      <c r="A79" s="7">
        <v>12</v>
      </c>
      <c r="B79" s="7"/>
      <c r="C79" s="88" t="s">
        <v>71</v>
      </c>
      <c r="D79" s="89">
        <f>SUM(D80:D82)</f>
        <v>1680.1</v>
      </c>
      <c r="E79" s="89">
        <f>SUM(E80:E82)</f>
        <v>1912.5</v>
      </c>
      <c r="F79" s="90">
        <f t="shared" si="77"/>
        <v>1.1383250996964467</v>
      </c>
      <c r="G79" s="89">
        <f t="shared" ref="G79:H79" si="96">SUM(G80:G82)</f>
        <v>158.79999999999998</v>
      </c>
      <c r="H79" s="89">
        <f t="shared" si="96"/>
        <v>576.90000000000009</v>
      </c>
      <c r="I79" s="90" t="str">
        <f t="shared" si="95"/>
        <v>св.200</v>
      </c>
      <c r="J79" s="89">
        <f t="shared" ref="J79" si="97">SUM(J80:J82)</f>
        <v>115.9</v>
      </c>
      <c r="K79" s="89">
        <f t="shared" ref="K79" si="98">SUM(K80:K82)</f>
        <v>115.9</v>
      </c>
      <c r="L79" s="90">
        <f t="shared" si="81"/>
        <v>1</v>
      </c>
      <c r="M79" s="89">
        <f t="shared" ref="M79" si="99">SUM(M80:M82)</f>
        <v>424.6</v>
      </c>
      <c r="N79" s="89">
        <f t="shared" ref="N79" si="100">SUM(N80:N82)</f>
        <v>353.29999999999995</v>
      </c>
      <c r="O79" s="90">
        <f t="shared" si="84"/>
        <v>0.83207724917569459</v>
      </c>
      <c r="P79" s="89">
        <f t="shared" ref="P79" si="101">SUM(P80:P82)</f>
        <v>980.8</v>
      </c>
      <c r="Q79" s="89">
        <f t="shared" ref="Q79" si="102">SUM(Q80:Q82)</f>
        <v>866.4</v>
      </c>
      <c r="R79" s="90">
        <f t="shared" si="87"/>
        <v>0.88336052202283855</v>
      </c>
      <c r="S79" s="1"/>
      <c r="T79" s="1"/>
      <c r="U79" s="1"/>
      <c r="V79" s="1"/>
    </row>
    <row r="80" spans="1:22" s="5" customFormat="1" ht="15.05" customHeight="1" outlineLevel="1" x14ac:dyDescent="0.3">
      <c r="A80" s="6"/>
      <c r="B80" s="6"/>
      <c r="C80" s="52" t="s">
        <v>70</v>
      </c>
      <c r="D80" s="84">
        <f t="shared" si="76"/>
        <v>781</v>
      </c>
      <c r="E80" s="53">
        <f>H80+K80+N80+Q80</f>
        <v>1091.9000000000001</v>
      </c>
      <c r="F80" s="54">
        <f>IF(E80=0," ",IF(E80/D80*100&gt;200,"св.200",E80/D80))</f>
        <v>1.3980793854033291</v>
      </c>
      <c r="G80" s="84">
        <v>157.6</v>
      </c>
      <c r="H80" s="120">
        <v>575.6</v>
      </c>
      <c r="I80" s="54" t="str">
        <f t="shared" si="95"/>
        <v>св.200</v>
      </c>
      <c r="J80" s="84"/>
      <c r="K80" s="126"/>
      <c r="L80" s="54" t="str">
        <f t="shared" si="81"/>
        <v xml:space="preserve"> </v>
      </c>
      <c r="M80" s="84">
        <v>230.9</v>
      </c>
      <c r="N80" s="53">
        <v>170.6</v>
      </c>
      <c r="O80" s="54">
        <f t="shared" si="84"/>
        <v>0.73884798614118663</v>
      </c>
      <c r="P80" s="84">
        <v>392.5</v>
      </c>
      <c r="Q80" s="53">
        <v>345.7</v>
      </c>
      <c r="R80" s="56">
        <f>IF(Q80=0," ",IF(Q80/P80*100&gt;200,"св.200",Q80/P80))</f>
        <v>0.88076433121019104</v>
      </c>
      <c r="S80" s="1"/>
      <c r="T80" s="1"/>
      <c r="U80" s="1"/>
      <c r="V80" s="1"/>
    </row>
    <row r="81" spans="1:22" s="5" customFormat="1" ht="15.05" customHeight="1" outlineLevel="1" x14ac:dyDescent="0.3">
      <c r="A81" s="6"/>
      <c r="B81" s="6"/>
      <c r="C81" s="57" t="s">
        <v>69</v>
      </c>
      <c r="D81" s="84">
        <f t="shared" si="76"/>
        <v>199.10000000000002</v>
      </c>
      <c r="E81" s="53">
        <f>H81+K81+N81+Q81</f>
        <v>196.2</v>
      </c>
      <c r="F81" s="54">
        <f>IF(E81=0," ",IF(E81/D81*100&gt;200,"св.200",E81/D81))</f>
        <v>0.98543445504771454</v>
      </c>
      <c r="G81" s="84">
        <v>0.1</v>
      </c>
      <c r="H81" s="120">
        <v>0.1</v>
      </c>
      <c r="I81" s="54">
        <f t="shared" si="95"/>
        <v>1</v>
      </c>
      <c r="J81" s="84">
        <v>115.9</v>
      </c>
      <c r="K81" s="126">
        <v>115.9</v>
      </c>
      <c r="L81" s="54">
        <f t="shared" si="81"/>
        <v>1</v>
      </c>
      <c r="M81" s="84">
        <v>24.4</v>
      </c>
      <c r="N81" s="53">
        <v>22.7</v>
      </c>
      <c r="O81" s="54">
        <f t="shared" si="84"/>
        <v>0.93032786885245899</v>
      </c>
      <c r="P81" s="84">
        <v>58.7</v>
      </c>
      <c r="Q81" s="53">
        <v>57.5</v>
      </c>
      <c r="R81" s="56">
        <f>IF(Q81=0," ",IF(Q81/P81*100&gt;200,"св.200",Q81/P81))</f>
        <v>0.97955706984667801</v>
      </c>
      <c r="S81" s="1"/>
      <c r="T81" s="1"/>
      <c r="U81" s="1"/>
      <c r="V81" s="1"/>
    </row>
    <row r="82" spans="1:22" s="19" customFormat="1" ht="15.05" customHeight="1" outlineLevel="1" x14ac:dyDescent="0.3">
      <c r="A82" s="17"/>
      <c r="B82" s="17"/>
      <c r="C82" s="52" t="s">
        <v>153</v>
      </c>
      <c r="D82" s="84">
        <f>(G82+J82+M82+P82)</f>
        <v>700</v>
      </c>
      <c r="E82" s="53">
        <f>H82+K82+N82+Q82</f>
        <v>624.4</v>
      </c>
      <c r="F82" s="54">
        <f>IF(E82=0," ",IF(E82/D82*100&gt;200,"св.200",E82/D82))</f>
        <v>0.89200000000000002</v>
      </c>
      <c r="G82" s="84">
        <v>1.1000000000000001</v>
      </c>
      <c r="H82" s="120">
        <v>1.2</v>
      </c>
      <c r="I82" s="54">
        <f>IF(G82=0," ",IF(H82/G82*100&gt;200,"св.200",H82/G82))</f>
        <v>1.0909090909090908</v>
      </c>
      <c r="J82" s="84"/>
      <c r="K82" s="126"/>
      <c r="L82" s="55"/>
      <c r="M82" s="84">
        <v>169.3</v>
      </c>
      <c r="N82" s="53">
        <v>160</v>
      </c>
      <c r="O82" s="54">
        <f>IF(M82=0," ",IF(N82/M82*100&gt;200,"св.200",N82/M82))</f>
        <v>0.94506792675723561</v>
      </c>
      <c r="P82" s="84">
        <v>529.6</v>
      </c>
      <c r="Q82" s="53">
        <v>463.2</v>
      </c>
      <c r="R82" s="54">
        <f>IF(Q82=0," ",IF(Q82/P82*100&gt;200,"св.200",Q82/P82))</f>
        <v>0.87462235649546827</v>
      </c>
      <c r="S82" s="2"/>
      <c r="T82" s="2"/>
      <c r="U82" s="2"/>
      <c r="V82" s="2"/>
    </row>
    <row r="83" spans="1:22" ht="31.5" customHeight="1" x14ac:dyDescent="0.3">
      <c r="A83" s="7">
        <v>13</v>
      </c>
      <c r="B83" s="7"/>
      <c r="C83" s="88" t="s">
        <v>144</v>
      </c>
      <c r="D83" s="89">
        <f>SUM(D84:D88)</f>
        <v>14964</v>
      </c>
      <c r="E83" s="89">
        <f>SUM(E84:E88)</f>
        <v>14398.999999999998</v>
      </c>
      <c r="F83" s="90">
        <f t="shared" si="77"/>
        <v>0.96224271585137655</v>
      </c>
      <c r="G83" s="89">
        <f t="shared" ref="G83:H83" si="103">SUM(G84:G88)</f>
        <v>1087.5999999999999</v>
      </c>
      <c r="H83" s="89">
        <f t="shared" si="103"/>
        <v>1564.8999999999999</v>
      </c>
      <c r="I83" s="90">
        <f t="shared" si="95"/>
        <v>1.4388561971312983</v>
      </c>
      <c r="J83" s="89">
        <f t="shared" ref="J83" si="104">SUM(J84:J88)</f>
        <v>0.3</v>
      </c>
      <c r="K83" s="89">
        <f t="shared" ref="K83" si="105">SUM(K84:K88)</f>
        <v>0.4</v>
      </c>
      <c r="L83" s="90">
        <f t="shared" si="81"/>
        <v>1.3333333333333335</v>
      </c>
      <c r="M83" s="89">
        <f t="shared" ref="M83" si="106">SUM(M84:M88)</f>
        <v>1799.1000000000001</v>
      </c>
      <c r="N83" s="89">
        <f t="shared" ref="N83" si="107">SUM(N84:N88)</f>
        <v>1210.8999999999999</v>
      </c>
      <c r="O83" s="90">
        <f t="shared" si="84"/>
        <v>0.67305875159802109</v>
      </c>
      <c r="P83" s="89">
        <f t="shared" ref="P83" si="108">SUM(P84:P88)</f>
        <v>12077</v>
      </c>
      <c r="Q83" s="89">
        <f t="shared" ref="Q83" si="109">SUM(Q84:Q88)</f>
        <v>11622.800000000001</v>
      </c>
      <c r="R83" s="90">
        <f t="shared" si="87"/>
        <v>0.96239132234826541</v>
      </c>
      <c r="S83" s="1"/>
      <c r="T83" s="1"/>
      <c r="U83" s="1"/>
      <c r="V83" s="1"/>
    </row>
    <row r="84" spans="1:22" s="5" customFormat="1" ht="15.05" customHeight="1" outlineLevel="1" x14ac:dyDescent="0.3">
      <c r="A84" s="6"/>
      <c r="B84" s="6"/>
      <c r="C84" s="52" t="s">
        <v>165</v>
      </c>
      <c r="D84" s="84">
        <f t="shared" si="76"/>
        <v>11545</v>
      </c>
      <c r="E84" s="53">
        <f>H84+K84+N84+Q84</f>
        <v>11937.599999999999</v>
      </c>
      <c r="F84" s="54">
        <f t="shared" si="77"/>
        <v>1.0340060632308357</v>
      </c>
      <c r="G84" s="84">
        <v>702.5</v>
      </c>
      <c r="H84" s="120">
        <v>1324</v>
      </c>
      <c r="I84" s="54">
        <f t="shared" si="95"/>
        <v>1.8846975088967972</v>
      </c>
      <c r="J84" s="84"/>
      <c r="K84" s="126"/>
      <c r="L84" s="54" t="str">
        <f t="shared" si="81"/>
        <v xml:space="preserve"> </v>
      </c>
      <c r="M84" s="84">
        <v>637.4</v>
      </c>
      <c r="N84" s="53">
        <v>301.8</v>
      </c>
      <c r="O84" s="54">
        <f t="shared" si="84"/>
        <v>0.47348603702541581</v>
      </c>
      <c r="P84" s="84">
        <v>10205.1</v>
      </c>
      <c r="Q84" s="53">
        <v>10311.799999999999</v>
      </c>
      <c r="R84" s="54">
        <f t="shared" si="87"/>
        <v>1.0104555565354576</v>
      </c>
      <c r="S84" s="1"/>
      <c r="T84" s="1"/>
      <c r="U84" s="1"/>
      <c r="V84" s="1"/>
    </row>
    <row r="85" spans="1:22" s="5" customFormat="1" ht="15.05" customHeight="1" outlineLevel="1" x14ac:dyDescent="0.3">
      <c r="A85" s="6"/>
      <c r="B85" s="6"/>
      <c r="C85" s="52" t="s">
        <v>143</v>
      </c>
      <c r="D85" s="84">
        <f t="shared" si="76"/>
        <v>1064.3000000000002</v>
      </c>
      <c r="E85" s="53">
        <f>H85+K85+N85+Q85</f>
        <v>432.6</v>
      </c>
      <c r="F85" s="54">
        <f t="shared" si="77"/>
        <v>0.40646434276049981</v>
      </c>
      <c r="G85" s="84">
        <v>358.6</v>
      </c>
      <c r="H85" s="120">
        <v>206.9</v>
      </c>
      <c r="I85" s="54">
        <f t="shared" si="95"/>
        <v>0.5769659788064696</v>
      </c>
      <c r="J85" s="84"/>
      <c r="K85" s="126"/>
      <c r="L85" s="54" t="str">
        <f>IF(J85=0," ",IF(K85/J85*100&gt;200,"св.200",K85/J85))</f>
        <v xml:space="preserve"> </v>
      </c>
      <c r="M85" s="84">
        <v>213.8</v>
      </c>
      <c r="N85" s="53">
        <v>70.599999999999994</v>
      </c>
      <c r="O85" s="54">
        <f t="shared" si="84"/>
        <v>0.33021515434985965</v>
      </c>
      <c r="P85" s="84">
        <v>491.9</v>
      </c>
      <c r="Q85" s="53">
        <v>155.1</v>
      </c>
      <c r="R85" s="54">
        <f t="shared" si="87"/>
        <v>0.31530798942874566</v>
      </c>
      <c r="S85" s="1"/>
      <c r="T85" s="1"/>
      <c r="U85" s="1"/>
      <c r="V85" s="1"/>
    </row>
    <row r="86" spans="1:22" s="5" customFormat="1" ht="15.05" customHeight="1" outlineLevel="1" x14ac:dyDescent="0.3">
      <c r="A86" s="6"/>
      <c r="B86" s="6"/>
      <c r="C86" s="52" t="s">
        <v>68</v>
      </c>
      <c r="D86" s="84">
        <f t="shared" si="76"/>
        <v>1810.1999999999998</v>
      </c>
      <c r="E86" s="53">
        <f>H86+K86+N86+Q86</f>
        <v>1731.2</v>
      </c>
      <c r="F86" s="54">
        <f t="shared" si="77"/>
        <v>0.95635841343497963</v>
      </c>
      <c r="G86" s="84">
        <v>26</v>
      </c>
      <c r="H86" s="120">
        <v>33.6</v>
      </c>
      <c r="I86" s="54">
        <f t="shared" si="95"/>
        <v>1.2923076923076924</v>
      </c>
      <c r="J86" s="84"/>
      <c r="K86" s="126"/>
      <c r="L86" s="54" t="str">
        <f>IF(J86=0," ",IF(K86/J86*100&gt;200,"св.200",K86/J86))</f>
        <v xml:space="preserve"> </v>
      </c>
      <c r="M86" s="84">
        <v>856.3</v>
      </c>
      <c r="N86" s="53">
        <v>808.4</v>
      </c>
      <c r="O86" s="54">
        <f t="shared" si="84"/>
        <v>0.94406166063295571</v>
      </c>
      <c r="P86" s="84">
        <v>927.9</v>
      </c>
      <c r="Q86" s="53">
        <v>889.2</v>
      </c>
      <c r="R86" s="54">
        <f t="shared" si="87"/>
        <v>0.95829291949563533</v>
      </c>
      <c r="S86" s="1"/>
      <c r="T86" s="1"/>
      <c r="U86" s="1"/>
      <c r="V86" s="1"/>
    </row>
    <row r="87" spans="1:22" s="5" customFormat="1" ht="15.05" customHeight="1" outlineLevel="1" x14ac:dyDescent="0.3">
      <c r="A87" s="6"/>
      <c r="B87" s="6"/>
      <c r="C87" s="52" t="s">
        <v>67</v>
      </c>
      <c r="D87" s="84">
        <f t="shared" si="76"/>
        <v>468.7</v>
      </c>
      <c r="E87" s="53">
        <f>H87+K87+N87+Q87</f>
        <v>238.8</v>
      </c>
      <c r="F87" s="54">
        <f t="shared" si="77"/>
        <v>0.50949434606358013</v>
      </c>
      <c r="G87" s="84">
        <v>0.3</v>
      </c>
      <c r="H87" s="120">
        <v>0.1</v>
      </c>
      <c r="I87" s="54">
        <f t="shared" si="95"/>
        <v>0.33333333333333337</v>
      </c>
      <c r="J87" s="84"/>
      <c r="K87" s="126"/>
      <c r="L87" s="54" t="str">
        <f>IF(J87=0," ",IF(K87/J87*100&gt;200,"св.200",K87/J87))</f>
        <v xml:space="preserve"> </v>
      </c>
      <c r="M87" s="84">
        <v>83.2</v>
      </c>
      <c r="N87" s="53">
        <v>22.6</v>
      </c>
      <c r="O87" s="54">
        <f t="shared" si="84"/>
        <v>0.27163461538461542</v>
      </c>
      <c r="P87" s="84">
        <v>385.2</v>
      </c>
      <c r="Q87" s="53">
        <v>216.1</v>
      </c>
      <c r="R87" s="54">
        <f t="shared" si="87"/>
        <v>0.56100726895119424</v>
      </c>
      <c r="S87" s="1"/>
      <c r="T87" s="1"/>
      <c r="U87" s="1"/>
      <c r="V87" s="1"/>
    </row>
    <row r="88" spans="1:22" s="5" customFormat="1" ht="15.05" customHeight="1" outlineLevel="1" x14ac:dyDescent="0.3">
      <c r="A88" s="6"/>
      <c r="B88" s="6"/>
      <c r="C88" s="52" t="s">
        <v>66</v>
      </c>
      <c r="D88" s="84">
        <f t="shared" si="76"/>
        <v>75.800000000000011</v>
      </c>
      <c r="E88" s="53">
        <f>H88+K88+N88+Q88</f>
        <v>58.8</v>
      </c>
      <c r="F88" s="54">
        <f t="shared" si="77"/>
        <v>0.77572559366754601</v>
      </c>
      <c r="G88" s="84">
        <v>0.2</v>
      </c>
      <c r="H88" s="120">
        <v>0.3</v>
      </c>
      <c r="I88" s="54">
        <f t="shared" si="95"/>
        <v>1.4999999999999998</v>
      </c>
      <c r="J88" s="84">
        <v>0.3</v>
      </c>
      <c r="K88" s="126">
        <v>0.4</v>
      </c>
      <c r="L88" s="54">
        <f t="shared" si="81"/>
        <v>1.3333333333333335</v>
      </c>
      <c r="M88" s="84">
        <v>8.4</v>
      </c>
      <c r="N88" s="53">
        <v>7.5</v>
      </c>
      <c r="O88" s="54">
        <f t="shared" si="84"/>
        <v>0.89285714285714279</v>
      </c>
      <c r="P88" s="84">
        <v>66.900000000000006</v>
      </c>
      <c r="Q88" s="53">
        <v>50.6</v>
      </c>
      <c r="R88" s="54">
        <f t="shared" si="87"/>
        <v>0.75635276532137519</v>
      </c>
      <c r="S88" s="1"/>
      <c r="T88" s="1"/>
      <c r="U88" s="1"/>
      <c r="V88" s="1"/>
    </row>
    <row r="89" spans="1:22" ht="32.25" customHeight="1" x14ac:dyDescent="0.3">
      <c r="A89" s="7">
        <v>14</v>
      </c>
      <c r="B89" s="7"/>
      <c r="C89" s="88" t="s">
        <v>142</v>
      </c>
      <c r="D89" s="89">
        <f>SUM(D90:D94)</f>
        <v>5190.3500000000004</v>
      </c>
      <c r="E89" s="89">
        <f>SUM(E90:E94)</f>
        <v>4310.2999999999993</v>
      </c>
      <c r="F89" s="90">
        <f t="shared" si="77"/>
        <v>0.83044496035912785</v>
      </c>
      <c r="G89" s="89">
        <f t="shared" ref="G89:H89" si="110">SUM(G90:G94)</f>
        <v>458.00000000000006</v>
      </c>
      <c r="H89" s="89">
        <f t="shared" si="110"/>
        <v>444.79999999999995</v>
      </c>
      <c r="I89" s="90">
        <f t="shared" si="95"/>
        <v>0.97117903930130978</v>
      </c>
      <c r="J89" s="89">
        <f t="shared" ref="J89" si="111">SUM(J90:J94)</f>
        <v>0</v>
      </c>
      <c r="K89" s="89">
        <f t="shared" ref="K89" si="112">SUM(K90:K94)</f>
        <v>3.1</v>
      </c>
      <c r="L89" s="90" t="str">
        <f t="shared" si="81"/>
        <v xml:space="preserve"> </v>
      </c>
      <c r="M89" s="89">
        <f t="shared" ref="M89" si="113">SUM(M90:M94)</f>
        <v>3332.55</v>
      </c>
      <c r="N89" s="89">
        <f t="shared" ref="N89" si="114">SUM(N90:N94)</f>
        <v>2541.9999999999995</v>
      </c>
      <c r="O89" s="90">
        <f t="shared" si="84"/>
        <v>0.76277925312448402</v>
      </c>
      <c r="P89" s="89">
        <f t="shared" ref="P89" si="115">SUM(P90:P94)</f>
        <v>1399.8000000000002</v>
      </c>
      <c r="Q89" s="89">
        <f t="shared" ref="Q89" si="116">SUM(Q90:Q94)</f>
        <v>1320.4</v>
      </c>
      <c r="R89" s="90">
        <f t="shared" si="87"/>
        <v>0.94327761108729813</v>
      </c>
      <c r="S89" s="1"/>
      <c r="T89" s="1"/>
      <c r="U89" s="1"/>
      <c r="V89" s="1"/>
    </row>
    <row r="90" spans="1:22" s="5" customFormat="1" ht="15.05" customHeight="1" outlineLevel="1" x14ac:dyDescent="0.3">
      <c r="A90" s="6"/>
      <c r="B90" s="6"/>
      <c r="C90" s="52" t="s">
        <v>180</v>
      </c>
      <c r="D90" s="84">
        <f t="shared" si="76"/>
        <v>3970.5</v>
      </c>
      <c r="E90" s="53">
        <f>H90+K90+N90+Q90</f>
        <v>3482.5999999999995</v>
      </c>
      <c r="F90" s="54">
        <f t="shared" si="77"/>
        <v>0.87711875078705437</v>
      </c>
      <c r="G90" s="84">
        <v>399.6</v>
      </c>
      <c r="H90" s="120">
        <v>402.7</v>
      </c>
      <c r="I90" s="54">
        <f t="shared" si="95"/>
        <v>1.0077577577577577</v>
      </c>
      <c r="J90" s="84"/>
      <c r="K90" s="126"/>
      <c r="L90" s="54" t="str">
        <f t="shared" si="81"/>
        <v xml:space="preserve"> </v>
      </c>
      <c r="M90" s="84">
        <v>2902.5</v>
      </c>
      <c r="N90" s="53">
        <v>2393.6999999999998</v>
      </c>
      <c r="O90" s="54">
        <f t="shared" si="84"/>
        <v>0.82470284237726088</v>
      </c>
      <c r="P90" s="84">
        <v>668.4</v>
      </c>
      <c r="Q90" s="53">
        <v>686.2</v>
      </c>
      <c r="R90" s="54">
        <f>IF(P90=0," ",IF(Q90/P90*100&gt;200,"св.200",Q90/P90))</f>
        <v>1.0266307600239379</v>
      </c>
      <c r="S90" s="1"/>
      <c r="T90" s="1"/>
      <c r="U90" s="1"/>
      <c r="V90" s="1"/>
    </row>
    <row r="91" spans="1:22" s="5" customFormat="1" ht="15.05" customHeight="1" outlineLevel="1" x14ac:dyDescent="0.3">
      <c r="A91" s="6"/>
      <c r="B91" s="6"/>
      <c r="C91" s="52" t="s">
        <v>65</v>
      </c>
      <c r="D91" s="84">
        <f t="shared" si="76"/>
        <v>106</v>
      </c>
      <c r="E91" s="53">
        <f>H91+K91+N91+Q91</f>
        <v>88.5</v>
      </c>
      <c r="F91" s="54">
        <f t="shared" si="77"/>
        <v>0.83490566037735847</v>
      </c>
      <c r="G91" s="84">
        <v>20</v>
      </c>
      <c r="H91" s="120">
        <v>18.899999999999999</v>
      </c>
      <c r="I91" s="54">
        <f t="shared" si="95"/>
        <v>0.94499999999999995</v>
      </c>
      <c r="J91" s="84"/>
      <c r="K91" s="126"/>
      <c r="L91" s="54" t="str">
        <f t="shared" si="81"/>
        <v xml:space="preserve"> </v>
      </c>
      <c r="M91" s="84">
        <v>49</v>
      </c>
      <c r="N91" s="53">
        <v>35.1</v>
      </c>
      <c r="O91" s="54">
        <f t="shared" si="84"/>
        <v>0.71632653061224494</v>
      </c>
      <c r="P91" s="84">
        <v>37</v>
      </c>
      <c r="Q91" s="53">
        <v>34.5</v>
      </c>
      <c r="R91" s="54">
        <f t="shared" si="87"/>
        <v>0.93243243243243246</v>
      </c>
      <c r="S91" s="1"/>
      <c r="T91" s="1"/>
      <c r="U91" s="1"/>
      <c r="V91" s="1"/>
    </row>
    <row r="92" spans="1:22" s="5" customFormat="1" ht="15.05" customHeight="1" outlineLevel="1" x14ac:dyDescent="0.3">
      <c r="A92" s="6"/>
      <c r="B92" s="6"/>
      <c r="C92" s="52" t="s">
        <v>64</v>
      </c>
      <c r="D92" s="84">
        <f t="shared" si="76"/>
        <v>297.10000000000002</v>
      </c>
      <c r="E92" s="53">
        <f>H92+K92+N92+Q92</f>
        <v>205.6</v>
      </c>
      <c r="F92" s="54">
        <f t="shared" si="77"/>
        <v>0.69202288791652633</v>
      </c>
      <c r="G92" s="84">
        <v>27.3</v>
      </c>
      <c r="H92" s="120">
        <v>9</v>
      </c>
      <c r="I92" s="54">
        <f t="shared" si="95"/>
        <v>0.32967032967032966</v>
      </c>
      <c r="J92" s="84"/>
      <c r="K92" s="126"/>
      <c r="L92" s="54" t="str">
        <f t="shared" si="81"/>
        <v xml:space="preserve"> </v>
      </c>
      <c r="M92" s="84">
        <v>89.4</v>
      </c>
      <c r="N92" s="53">
        <v>57.1</v>
      </c>
      <c r="O92" s="54">
        <f t="shared" si="84"/>
        <v>0.63870246085011184</v>
      </c>
      <c r="P92" s="84">
        <v>180.4</v>
      </c>
      <c r="Q92" s="53">
        <v>139.5</v>
      </c>
      <c r="R92" s="54">
        <f t="shared" si="87"/>
        <v>0.77328159645232819</v>
      </c>
      <c r="S92" s="1"/>
      <c r="T92" s="1"/>
      <c r="U92" s="1"/>
      <c r="V92" s="1"/>
    </row>
    <row r="93" spans="1:22" s="5" customFormat="1" ht="15.05" customHeight="1" outlineLevel="1" x14ac:dyDescent="0.3">
      <c r="A93" s="6"/>
      <c r="B93" s="6"/>
      <c r="C93" s="52" t="s">
        <v>63</v>
      </c>
      <c r="D93" s="84">
        <f t="shared" si="76"/>
        <v>571.34</v>
      </c>
      <c r="E93" s="53">
        <f>H93+K93+N93+Q93</f>
        <v>297.5</v>
      </c>
      <c r="F93" s="54">
        <f t="shared" si="77"/>
        <v>0.52070570938495464</v>
      </c>
      <c r="G93" s="84">
        <v>9.8000000000000007</v>
      </c>
      <c r="H93" s="120">
        <v>12.9</v>
      </c>
      <c r="I93" s="54">
        <f>IF(G93&lt;=0.01," ",IF(H93/G93*100&gt;200,"св.200",H93/G93))</f>
        <v>1.3163265306122449</v>
      </c>
      <c r="J93" s="84"/>
      <c r="K93" s="126">
        <v>3.1</v>
      </c>
      <c r="L93" s="54" t="str">
        <f t="shared" si="81"/>
        <v xml:space="preserve"> </v>
      </c>
      <c r="M93" s="84">
        <v>223.94</v>
      </c>
      <c r="N93" s="53">
        <v>17.399999999999999</v>
      </c>
      <c r="O93" s="54">
        <f t="shared" si="84"/>
        <v>7.7699383763508073E-2</v>
      </c>
      <c r="P93" s="84">
        <v>337.6</v>
      </c>
      <c r="Q93" s="53">
        <v>264.10000000000002</v>
      </c>
      <c r="R93" s="54">
        <f t="shared" si="87"/>
        <v>0.78228672985781988</v>
      </c>
      <c r="S93" s="1"/>
      <c r="T93" s="1"/>
      <c r="U93" s="1"/>
      <c r="V93" s="1"/>
    </row>
    <row r="94" spans="1:22" s="5" customFormat="1" ht="15.05" customHeight="1" outlineLevel="1" x14ac:dyDescent="0.3">
      <c r="A94" s="6"/>
      <c r="B94" s="6"/>
      <c r="C94" s="52" t="s">
        <v>62</v>
      </c>
      <c r="D94" s="84">
        <f t="shared" si="76"/>
        <v>245.41</v>
      </c>
      <c r="E94" s="53">
        <f>H94+K94+N94+Q94</f>
        <v>236.1</v>
      </c>
      <c r="F94" s="54">
        <f t="shared" ref="F94:F125" si="117">IF(D94=0," ",IF(E94/D94*100&gt;200,"св.200",E94/D94))</f>
        <v>0.96206348559553401</v>
      </c>
      <c r="G94" s="84">
        <v>1.3</v>
      </c>
      <c r="H94" s="120">
        <v>1.3</v>
      </c>
      <c r="I94" s="54">
        <f t="shared" si="95"/>
        <v>1</v>
      </c>
      <c r="J94" s="84"/>
      <c r="K94" s="126"/>
      <c r="L94" s="54" t="str">
        <f>IF(J94=0," ",IF(K94/J94*100&gt;200,"св.200",K94/J94))</f>
        <v xml:space="preserve"> </v>
      </c>
      <c r="M94" s="84">
        <v>67.709999999999994</v>
      </c>
      <c r="N94" s="53">
        <v>38.700000000000003</v>
      </c>
      <c r="O94" s="54">
        <f t="shared" ref="O94:O125" si="118">IF(M94=0," ",IF(N94/M94*100&gt;200,"св.200",N94/M94))</f>
        <v>0.57155516171909626</v>
      </c>
      <c r="P94" s="84">
        <v>176.4</v>
      </c>
      <c r="Q94" s="53">
        <v>196.1</v>
      </c>
      <c r="R94" s="54">
        <f t="shared" ref="R94:R125" si="119">IF(P94=0," ",IF(Q94/P94*100&gt;200,"св.200",Q94/P94))</f>
        <v>1.1116780045351473</v>
      </c>
      <c r="S94" s="1"/>
      <c r="T94" s="1"/>
      <c r="U94" s="1"/>
      <c r="V94" s="1"/>
    </row>
    <row r="95" spans="1:22" ht="29.3" customHeight="1" x14ac:dyDescent="0.3">
      <c r="A95" s="7">
        <v>15</v>
      </c>
      <c r="B95" s="7"/>
      <c r="C95" s="88" t="s">
        <v>61</v>
      </c>
      <c r="D95" s="89">
        <f>SUM(D96:D99)</f>
        <v>5516.0599999999995</v>
      </c>
      <c r="E95" s="89">
        <f>SUM(E96:E99)</f>
        <v>4194.1000000000004</v>
      </c>
      <c r="F95" s="90">
        <f t="shared" si="117"/>
        <v>0.76034343353770639</v>
      </c>
      <c r="G95" s="89">
        <f t="shared" ref="G95:H95" si="120">SUM(G96:G99)</f>
        <v>497.7</v>
      </c>
      <c r="H95" s="89">
        <f t="shared" si="120"/>
        <v>457.1</v>
      </c>
      <c r="I95" s="90">
        <f t="shared" si="95"/>
        <v>0.91842475386779188</v>
      </c>
      <c r="J95" s="89">
        <f t="shared" ref="J95" si="121">SUM(J96:J99)</f>
        <v>0</v>
      </c>
      <c r="K95" s="89">
        <f t="shared" ref="K95" si="122">SUM(K96:K99)</f>
        <v>0</v>
      </c>
      <c r="L95" s="90" t="str">
        <f t="shared" ref="L95:L125" si="123">IF(J95=0," ",IF(K95/J95*100&gt;200,"св.200",K95/J95))</f>
        <v xml:space="preserve"> </v>
      </c>
      <c r="M95" s="89">
        <f t="shared" ref="M95" si="124">SUM(M96:M99)</f>
        <v>2503.1</v>
      </c>
      <c r="N95" s="89">
        <f t="shared" ref="N95" si="125">SUM(N96:N99)</f>
        <v>1596.8</v>
      </c>
      <c r="O95" s="90">
        <f t="shared" si="118"/>
        <v>0.63792896807958133</v>
      </c>
      <c r="P95" s="89">
        <f t="shared" ref="P95" si="126">SUM(P96:P99)</f>
        <v>2515.2599999999998</v>
      </c>
      <c r="Q95" s="89">
        <f t="shared" ref="Q95" si="127">SUM(Q96:Q99)</f>
        <v>2140.2000000000003</v>
      </c>
      <c r="R95" s="90">
        <f t="shared" si="119"/>
        <v>0.8508861906920161</v>
      </c>
      <c r="S95" s="1"/>
      <c r="T95" s="1"/>
      <c r="U95" s="1"/>
      <c r="V95" s="1"/>
    </row>
    <row r="96" spans="1:22" s="5" customFormat="1" ht="14.25" customHeight="1" outlineLevel="1" x14ac:dyDescent="0.3">
      <c r="A96" s="6"/>
      <c r="B96" s="6"/>
      <c r="C96" s="52" t="s">
        <v>60</v>
      </c>
      <c r="D96" s="84">
        <f t="shared" ref="D96:D141" si="128">(G96+J96+M96+P96)</f>
        <v>3235.96</v>
      </c>
      <c r="E96" s="53">
        <f>H96+K96+N96+Q96</f>
        <v>2306.4</v>
      </c>
      <c r="F96" s="54">
        <f t="shared" si="117"/>
        <v>0.7127405777574507</v>
      </c>
      <c r="G96" s="84">
        <v>474</v>
      </c>
      <c r="H96" s="120">
        <v>409.7</v>
      </c>
      <c r="I96" s="54">
        <f t="shared" si="95"/>
        <v>0.86434599156118141</v>
      </c>
      <c r="J96" s="84"/>
      <c r="K96" s="126"/>
      <c r="L96" s="54" t="str">
        <f t="shared" si="123"/>
        <v xml:space="preserve"> </v>
      </c>
      <c r="M96" s="84">
        <v>1766.1</v>
      </c>
      <c r="N96" s="53">
        <v>1091.9000000000001</v>
      </c>
      <c r="O96" s="54">
        <f t="shared" si="118"/>
        <v>0.61825491195289062</v>
      </c>
      <c r="P96" s="84">
        <v>995.86</v>
      </c>
      <c r="Q96" s="53">
        <v>804.8</v>
      </c>
      <c r="R96" s="54">
        <f t="shared" si="119"/>
        <v>0.8081457232944389</v>
      </c>
      <c r="S96" s="1"/>
      <c r="T96" s="1"/>
      <c r="U96" s="1"/>
      <c r="V96" s="1"/>
    </row>
    <row r="97" spans="1:22" s="5" customFormat="1" ht="15.05" customHeight="1" outlineLevel="1" x14ac:dyDescent="0.3">
      <c r="A97" s="6"/>
      <c r="B97" s="6"/>
      <c r="C97" s="52" t="s">
        <v>59</v>
      </c>
      <c r="D97" s="84">
        <f t="shared" si="128"/>
        <v>1423.7</v>
      </c>
      <c r="E97" s="53">
        <f>H97+K97+N97+Q97</f>
        <v>1363</v>
      </c>
      <c r="F97" s="54">
        <f t="shared" si="117"/>
        <v>0.95736461333146028</v>
      </c>
      <c r="G97" s="84">
        <v>14.8</v>
      </c>
      <c r="H97" s="120">
        <v>40.1</v>
      </c>
      <c r="I97" s="54" t="str">
        <f t="shared" si="95"/>
        <v>св.200</v>
      </c>
      <c r="J97" s="84"/>
      <c r="K97" s="126"/>
      <c r="L97" s="54" t="str">
        <f t="shared" si="123"/>
        <v xml:space="preserve"> </v>
      </c>
      <c r="M97" s="84">
        <v>446.6</v>
      </c>
      <c r="N97" s="53">
        <v>389.3</v>
      </c>
      <c r="O97" s="54">
        <f t="shared" si="118"/>
        <v>0.87169726824899241</v>
      </c>
      <c r="P97" s="84">
        <v>962.3</v>
      </c>
      <c r="Q97" s="53">
        <v>933.6</v>
      </c>
      <c r="R97" s="54">
        <f t="shared" si="119"/>
        <v>0.97017562090824072</v>
      </c>
      <c r="S97" s="1"/>
      <c r="T97" s="1"/>
      <c r="U97" s="1"/>
      <c r="V97" s="1"/>
    </row>
    <row r="98" spans="1:22" s="5" customFormat="1" ht="15.05" customHeight="1" outlineLevel="1" x14ac:dyDescent="0.3">
      <c r="A98" s="6"/>
      <c r="B98" s="6"/>
      <c r="C98" s="52" t="s">
        <v>58</v>
      </c>
      <c r="D98" s="84">
        <f t="shared" si="128"/>
        <v>498.70000000000005</v>
      </c>
      <c r="E98" s="53">
        <f>H98+K98+N98+Q98</f>
        <v>308.3</v>
      </c>
      <c r="F98" s="54">
        <f t="shared" si="117"/>
        <v>0.61820733908161218</v>
      </c>
      <c r="G98" s="84">
        <v>6.5</v>
      </c>
      <c r="H98" s="120">
        <v>5.2</v>
      </c>
      <c r="I98" s="54">
        <f t="shared" si="95"/>
        <v>0.8</v>
      </c>
      <c r="J98" s="84"/>
      <c r="K98" s="126"/>
      <c r="L98" s="54" t="str">
        <f t="shared" si="123"/>
        <v xml:space="preserve"> </v>
      </c>
      <c r="M98" s="84">
        <v>157.6</v>
      </c>
      <c r="N98" s="53">
        <v>62.1</v>
      </c>
      <c r="O98" s="54">
        <f t="shared" si="118"/>
        <v>0.39403553299492389</v>
      </c>
      <c r="P98" s="84">
        <v>334.6</v>
      </c>
      <c r="Q98" s="53">
        <v>241</v>
      </c>
      <c r="R98" s="54">
        <f t="shared" si="119"/>
        <v>0.72026300059772863</v>
      </c>
      <c r="S98" s="1"/>
      <c r="T98" s="1"/>
      <c r="U98" s="1"/>
      <c r="V98" s="1"/>
    </row>
    <row r="99" spans="1:22" s="5" customFormat="1" ht="15.05" customHeight="1" outlineLevel="1" x14ac:dyDescent="0.3">
      <c r="A99" s="6"/>
      <c r="B99" s="6"/>
      <c r="C99" s="52" t="s">
        <v>57</v>
      </c>
      <c r="D99" s="84">
        <f t="shared" si="128"/>
        <v>357.70000000000005</v>
      </c>
      <c r="E99" s="53">
        <f>H99+K99+N99+Q99</f>
        <v>216.4</v>
      </c>
      <c r="F99" s="54">
        <f t="shared" si="117"/>
        <v>0.60497623707017045</v>
      </c>
      <c r="G99" s="84">
        <v>2.4</v>
      </c>
      <c r="H99" s="120">
        <v>2.1</v>
      </c>
      <c r="I99" s="54">
        <f t="shared" si="95"/>
        <v>0.87500000000000011</v>
      </c>
      <c r="J99" s="87"/>
      <c r="K99" s="126"/>
      <c r="L99" s="54" t="str">
        <f t="shared" si="123"/>
        <v xml:space="preserve"> </v>
      </c>
      <c r="M99" s="84">
        <v>132.80000000000001</v>
      </c>
      <c r="N99" s="53">
        <v>53.5</v>
      </c>
      <c r="O99" s="54">
        <f t="shared" si="118"/>
        <v>0.40286144578313249</v>
      </c>
      <c r="P99" s="84">
        <v>222.5</v>
      </c>
      <c r="Q99" s="53">
        <v>160.80000000000001</v>
      </c>
      <c r="R99" s="54">
        <f t="shared" si="119"/>
        <v>0.72269662921348321</v>
      </c>
      <c r="S99" s="1"/>
      <c r="T99" s="1"/>
      <c r="U99" s="1"/>
      <c r="V99" s="1"/>
    </row>
    <row r="100" spans="1:22" ht="29.3" customHeight="1" x14ac:dyDescent="0.3">
      <c r="A100" s="7">
        <v>16</v>
      </c>
      <c r="B100" s="7"/>
      <c r="C100" s="88" t="s">
        <v>141</v>
      </c>
      <c r="D100" s="89">
        <f>SUM(D101:D106)</f>
        <v>3535.5</v>
      </c>
      <c r="E100" s="89">
        <f>SUM(E101:E106)</f>
        <v>3112.7000000000003</v>
      </c>
      <c r="F100" s="90">
        <f t="shared" si="117"/>
        <v>0.88041295432046396</v>
      </c>
      <c r="G100" s="89">
        <f t="shared" ref="G100:H100" si="129">SUM(G101:G106)</f>
        <v>451.5</v>
      </c>
      <c r="H100" s="89">
        <f t="shared" si="129"/>
        <v>500.5</v>
      </c>
      <c r="I100" s="90">
        <f t="shared" si="95"/>
        <v>1.1085271317829457</v>
      </c>
      <c r="J100" s="89">
        <f t="shared" ref="J100" si="130">SUM(J101:J106)</f>
        <v>0</v>
      </c>
      <c r="K100" s="89">
        <f t="shared" ref="K100" si="131">SUM(K101:K106)</f>
        <v>3.2</v>
      </c>
      <c r="L100" s="90" t="str">
        <f t="shared" si="123"/>
        <v xml:space="preserve"> </v>
      </c>
      <c r="M100" s="89">
        <f t="shared" ref="M100" si="132">SUM(M101:M106)</f>
        <v>534</v>
      </c>
      <c r="N100" s="89">
        <f t="shared" ref="N100" si="133">SUM(N101:N106)</f>
        <v>452.5</v>
      </c>
      <c r="O100" s="90">
        <f t="shared" si="118"/>
        <v>0.84737827715355807</v>
      </c>
      <c r="P100" s="89">
        <f t="shared" ref="P100" si="134">SUM(P101:P106)</f>
        <v>2550</v>
      </c>
      <c r="Q100" s="89">
        <f t="shared" ref="Q100" si="135">SUM(Q101:Q106)</f>
        <v>2156.5</v>
      </c>
      <c r="R100" s="90">
        <f t="shared" si="119"/>
        <v>0.84568627450980394</v>
      </c>
      <c r="S100" s="1"/>
      <c r="T100" s="1"/>
      <c r="U100" s="1"/>
      <c r="V100" s="1"/>
    </row>
    <row r="101" spans="1:22" s="5" customFormat="1" ht="15.05" customHeight="1" outlineLevel="1" x14ac:dyDescent="0.3">
      <c r="A101" s="6"/>
      <c r="B101" s="6"/>
      <c r="C101" s="52" t="s">
        <v>140</v>
      </c>
      <c r="D101" s="84">
        <f t="shared" si="128"/>
        <v>1196.9000000000001</v>
      </c>
      <c r="E101" s="53">
        <f>H101+K101+N101+Q101</f>
        <v>1046.2</v>
      </c>
      <c r="F101" s="54">
        <f>IF(D101=0," ",IF(E101/D101*100&gt;200,"св.200",E101/D101))</f>
        <v>0.8740914027905422</v>
      </c>
      <c r="G101" s="84">
        <v>340.8</v>
      </c>
      <c r="H101" s="120">
        <v>317</v>
      </c>
      <c r="I101" s="54">
        <f t="shared" si="95"/>
        <v>0.93016431924882625</v>
      </c>
      <c r="J101" s="84"/>
      <c r="K101" s="126"/>
      <c r="L101" s="54" t="str">
        <f t="shared" si="123"/>
        <v xml:space="preserve"> </v>
      </c>
      <c r="M101" s="84">
        <v>299.8</v>
      </c>
      <c r="N101" s="53">
        <v>246.9</v>
      </c>
      <c r="O101" s="54">
        <f t="shared" si="118"/>
        <v>0.82354903268845892</v>
      </c>
      <c r="P101" s="84">
        <v>556.29999999999995</v>
      </c>
      <c r="Q101" s="53">
        <v>482.3</v>
      </c>
      <c r="R101" s="54">
        <f t="shared" si="119"/>
        <v>0.8669782491461443</v>
      </c>
      <c r="S101" s="1"/>
      <c r="T101" s="1"/>
      <c r="U101" s="1"/>
      <c r="V101" s="1"/>
    </row>
    <row r="102" spans="1:22" s="5" customFormat="1" ht="15.05" customHeight="1" outlineLevel="1" x14ac:dyDescent="0.3">
      <c r="A102" s="6"/>
      <c r="B102" s="6"/>
      <c r="C102" s="52" t="s">
        <v>56</v>
      </c>
      <c r="D102" s="84">
        <f t="shared" si="128"/>
        <v>191.39999999999998</v>
      </c>
      <c r="E102" s="53">
        <f>H102+K102+N102+Q102</f>
        <v>194</v>
      </c>
      <c r="F102" s="54">
        <f>IF(D102=0," ",IF(E102/D102*100&gt;200,"св.200",E102/D102))</f>
        <v>1.0135841170323929</v>
      </c>
      <c r="G102" s="84">
        <v>56.7</v>
      </c>
      <c r="H102" s="120">
        <v>80.099999999999994</v>
      </c>
      <c r="I102" s="54">
        <f t="shared" ref="I102:I108" si="136">IF(G102=0," ",IF(H102/G102*100&gt;200,"св.200",H102/G102))</f>
        <v>1.4126984126984126</v>
      </c>
      <c r="J102" s="84"/>
      <c r="K102" s="126"/>
      <c r="L102" s="54" t="str">
        <f t="shared" si="123"/>
        <v xml:space="preserve"> </v>
      </c>
      <c r="M102" s="84">
        <v>34.4</v>
      </c>
      <c r="N102" s="53">
        <v>28.2</v>
      </c>
      <c r="O102" s="54">
        <f t="shared" si="118"/>
        <v>0.81976744186046513</v>
      </c>
      <c r="P102" s="84">
        <v>100.3</v>
      </c>
      <c r="Q102" s="53">
        <v>85.7</v>
      </c>
      <c r="R102" s="54">
        <f t="shared" si="119"/>
        <v>0.85443668993020938</v>
      </c>
      <c r="S102" s="1"/>
      <c r="T102" s="1"/>
      <c r="U102" s="1"/>
      <c r="V102" s="1"/>
    </row>
    <row r="103" spans="1:22" s="5" customFormat="1" ht="15.05" customHeight="1" outlineLevel="1" x14ac:dyDescent="0.3">
      <c r="A103" s="6"/>
      <c r="B103" s="6"/>
      <c r="C103" s="52" t="s">
        <v>55</v>
      </c>
      <c r="D103" s="84">
        <f t="shared" si="128"/>
        <v>613.5</v>
      </c>
      <c r="E103" s="53">
        <f t="shared" ref="E103:E141" si="137">H103+K103+N103+Q103</f>
        <v>489.40000000000003</v>
      </c>
      <c r="F103" s="54">
        <f>IF(D103=0," ",IF(E103/D103*100&gt;200,"св.200",E103/D103))</f>
        <v>0.79771801140994303</v>
      </c>
      <c r="G103" s="84">
        <v>2</v>
      </c>
      <c r="H103" s="120">
        <v>2.2000000000000002</v>
      </c>
      <c r="I103" s="54">
        <f t="shared" si="136"/>
        <v>1.1000000000000001</v>
      </c>
      <c r="J103" s="84"/>
      <c r="K103" s="126"/>
      <c r="L103" s="54" t="str">
        <f t="shared" si="123"/>
        <v xml:space="preserve"> </v>
      </c>
      <c r="M103" s="84">
        <v>47</v>
      </c>
      <c r="N103" s="53">
        <v>39.4</v>
      </c>
      <c r="O103" s="54">
        <f t="shared" si="118"/>
        <v>0.83829787234042552</v>
      </c>
      <c r="P103" s="84">
        <v>564.5</v>
      </c>
      <c r="Q103" s="53">
        <v>447.8</v>
      </c>
      <c r="R103" s="54">
        <f t="shared" si="119"/>
        <v>0.79326837909654568</v>
      </c>
      <c r="S103" s="1"/>
      <c r="T103" s="1"/>
      <c r="U103" s="1"/>
      <c r="V103" s="1"/>
    </row>
    <row r="104" spans="1:22" s="5" customFormat="1" ht="15.05" customHeight="1" outlineLevel="1" x14ac:dyDescent="0.3">
      <c r="A104" s="6"/>
      <c r="B104" s="6"/>
      <c r="C104" s="52" t="s">
        <v>54</v>
      </c>
      <c r="D104" s="84">
        <f t="shared" si="128"/>
        <v>516.6</v>
      </c>
      <c r="E104" s="53">
        <f t="shared" si="137"/>
        <v>486.1</v>
      </c>
      <c r="F104" s="54">
        <f t="shared" si="117"/>
        <v>0.94096012388695316</v>
      </c>
      <c r="G104" s="84">
        <v>51.9</v>
      </c>
      <c r="H104" s="120">
        <v>79</v>
      </c>
      <c r="I104" s="54">
        <f t="shared" si="136"/>
        <v>1.5221579961464355</v>
      </c>
      <c r="J104" s="84"/>
      <c r="K104" s="126"/>
      <c r="L104" s="54" t="str">
        <f t="shared" si="123"/>
        <v xml:space="preserve"> </v>
      </c>
      <c r="M104" s="84">
        <v>23.7</v>
      </c>
      <c r="N104" s="53">
        <v>16.3</v>
      </c>
      <c r="O104" s="54">
        <f t="shared" si="118"/>
        <v>0.68776371308016881</v>
      </c>
      <c r="P104" s="84">
        <v>441</v>
      </c>
      <c r="Q104" s="53">
        <v>390.8</v>
      </c>
      <c r="R104" s="54">
        <f t="shared" si="119"/>
        <v>0.88616780045351473</v>
      </c>
      <c r="S104" s="1"/>
      <c r="T104" s="1"/>
      <c r="U104" s="1"/>
      <c r="V104" s="1"/>
    </row>
    <row r="105" spans="1:22" s="5" customFormat="1" ht="15.05" customHeight="1" outlineLevel="1" x14ac:dyDescent="0.3">
      <c r="A105" s="6"/>
      <c r="B105" s="6"/>
      <c r="C105" s="52" t="s">
        <v>53</v>
      </c>
      <c r="D105" s="84">
        <f t="shared" si="128"/>
        <v>403.5</v>
      </c>
      <c r="E105" s="53">
        <f t="shared" si="137"/>
        <v>346.09999999999997</v>
      </c>
      <c r="F105" s="54">
        <f t="shared" si="117"/>
        <v>0.85774473358116476</v>
      </c>
      <c r="G105" s="84">
        <v>0</v>
      </c>
      <c r="H105" s="120">
        <v>16</v>
      </c>
      <c r="I105" s="54" t="str">
        <f t="shared" si="136"/>
        <v xml:space="preserve"> </v>
      </c>
      <c r="J105" s="84"/>
      <c r="K105" s="126">
        <v>3.2</v>
      </c>
      <c r="L105" s="54" t="str">
        <f t="shared" si="123"/>
        <v xml:space="preserve"> </v>
      </c>
      <c r="M105" s="84">
        <v>12</v>
      </c>
      <c r="N105" s="53">
        <v>9.5</v>
      </c>
      <c r="O105" s="54">
        <f t="shared" si="118"/>
        <v>0.79166666666666663</v>
      </c>
      <c r="P105" s="84">
        <v>391.5</v>
      </c>
      <c r="Q105" s="53">
        <v>317.39999999999998</v>
      </c>
      <c r="R105" s="54">
        <f t="shared" si="119"/>
        <v>0.81072796934865898</v>
      </c>
      <c r="S105" s="1"/>
      <c r="T105" s="1"/>
      <c r="U105" s="1"/>
      <c r="V105" s="1"/>
    </row>
    <row r="106" spans="1:22" s="5" customFormat="1" ht="15.05" customHeight="1" outlineLevel="1" x14ac:dyDescent="0.3">
      <c r="A106" s="6"/>
      <c r="B106" s="6"/>
      <c r="C106" s="52" t="s">
        <v>52</v>
      </c>
      <c r="D106" s="84">
        <f t="shared" si="128"/>
        <v>613.59999999999991</v>
      </c>
      <c r="E106" s="53">
        <f t="shared" si="137"/>
        <v>550.9</v>
      </c>
      <c r="F106" s="54">
        <f t="shared" si="117"/>
        <v>0.8978161668839636</v>
      </c>
      <c r="G106" s="84">
        <v>0.1</v>
      </c>
      <c r="H106" s="120">
        <v>6.2</v>
      </c>
      <c r="I106" s="54" t="str">
        <f t="shared" si="136"/>
        <v>св.200</v>
      </c>
      <c r="J106" s="84"/>
      <c r="K106" s="126"/>
      <c r="L106" s="54" t="str">
        <f>IF(J106=0," ",IF(K106/J106*100&gt;200,"св.200",K106/J106))</f>
        <v xml:space="preserve"> </v>
      </c>
      <c r="M106" s="84">
        <v>117.1</v>
      </c>
      <c r="N106" s="53">
        <v>112.2</v>
      </c>
      <c r="O106" s="54">
        <f t="shared" si="118"/>
        <v>0.9581554227156277</v>
      </c>
      <c r="P106" s="84">
        <v>496.4</v>
      </c>
      <c r="Q106" s="53">
        <v>432.5</v>
      </c>
      <c r="R106" s="54">
        <f t="shared" si="119"/>
        <v>0.871273166800967</v>
      </c>
      <c r="S106" s="1"/>
      <c r="T106" s="1"/>
      <c r="U106" s="1"/>
      <c r="V106" s="1"/>
    </row>
    <row r="107" spans="1:22" ht="31.5" customHeight="1" x14ac:dyDescent="0.3">
      <c r="A107" s="7">
        <v>17</v>
      </c>
      <c r="B107" s="7"/>
      <c r="C107" s="88" t="s">
        <v>169</v>
      </c>
      <c r="D107" s="89">
        <f>SUM(D108:D113)</f>
        <v>3840.5999999999995</v>
      </c>
      <c r="E107" s="89">
        <f>SUM(E108:E113)</f>
        <v>3008.0999999999995</v>
      </c>
      <c r="F107" s="90">
        <f t="shared" si="117"/>
        <v>0.78323699421965309</v>
      </c>
      <c r="G107" s="89">
        <f t="shared" ref="G107:H107" si="138">SUM(G108:G113)</f>
        <v>92.3</v>
      </c>
      <c r="H107" s="89">
        <f t="shared" si="138"/>
        <v>242.10000000000002</v>
      </c>
      <c r="I107" s="90" t="str">
        <f t="shared" si="136"/>
        <v>св.200</v>
      </c>
      <c r="J107" s="89">
        <f t="shared" ref="J107" si="139">SUM(J108:J113)</f>
        <v>43.3</v>
      </c>
      <c r="K107" s="89">
        <f t="shared" ref="K107" si="140">SUM(K108:K113)</f>
        <v>39.700000000000003</v>
      </c>
      <c r="L107" s="90">
        <f t="shared" si="123"/>
        <v>0.91685912240184775</v>
      </c>
      <c r="M107" s="89">
        <f t="shared" ref="M107" si="141">SUM(M108:M113)</f>
        <v>1109.8000000000002</v>
      </c>
      <c r="N107" s="89">
        <f t="shared" ref="N107" si="142">SUM(N108:N113)</f>
        <v>556.79999999999995</v>
      </c>
      <c r="O107" s="90">
        <f t="shared" si="118"/>
        <v>0.50171202018381678</v>
      </c>
      <c r="P107" s="89">
        <f t="shared" ref="P107" si="143">SUM(P108:P113)</f>
        <v>2595.1999999999998</v>
      </c>
      <c r="Q107" s="89">
        <f t="shared" ref="Q107" si="144">SUM(Q108:Q113)</f>
        <v>2169.5</v>
      </c>
      <c r="R107" s="90">
        <f t="shared" si="119"/>
        <v>0.83596639950678175</v>
      </c>
      <c r="S107" s="1"/>
      <c r="T107" s="1"/>
      <c r="U107" s="1"/>
      <c r="V107" s="1"/>
    </row>
    <row r="108" spans="1:22" s="5" customFormat="1" ht="13.5" customHeight="1" outlineLevel="1" x14ac:dyDescent="0.3">
      <c r="A108" s="6"/>
      <c r="B108" s="6"/>
      <c r="C108" s="52" t="s">
        <v>166</v>
      </c>
      <c r="D108" s="84">
        <f t="shared" si="128"/>
        <v>1344.1</v>
      </c>
      <c r="E108" s="53">
        <f t="shared" si="137"/>
        <v>1069.5999999999999</v>
      </c>
      <c r="F108" s="54">
        <f t="shared" si="117"/>
        <v>0.79577412394911096</v>
      </c>
      <c r="G108" s="84">
        <v>12</v>
      </c>
      <c r="H108" s="120">
        <v>151.80000000000001</v>
      </c>
      <c r="I108" s="54" t="str">
        <f t="shared" si="136"/>
        <v>св.200</v>
      </c>
      <c r="J108" s="84"/>
      <c r="K108" s="126"/>
      <c r="L108" s="54" t="str">
        <f t="shared" si="123"/>
        <v xml:space="preserve"> </v>
      </c>
      <c r="M108" s="84">
        <v>397.9</v>
      </c>
      <c r="N108" s="53">
        <v>180.4</v>
      </c>
      <c r="O108" s="54">
        <f t="shared" si="118"/>
        <v>0.45338024629303847</v>
      </c>
      <c r="P108" s="84">
        <v>934.2</v>
      </c>
      <c r="Q108" s="53">
        <v>737.4</v>
      </c>
      <c r="R108" s="54">
        <f t="shared" si="119"/>
        <v>0.78933847141939617</v>
      </c>
      <c r="S108" s="1"/>
      <c r="T108" s="1"/>
      <c r="U108" s="1"/>
      <c r="V108" s="1"/>
    </row>
    <row r="109" spans="1:22" s="5" customFormat="1" ht="15.05" customHeight="1" outlineLevel="1" x14ac:dyDescent="0.3">
      <c r="A109" s="6"/>
      <c r="B109" s="6"/>
      <c r="C109" s="52" t="s">
        <v>161</v>
      </c>
      <c r="D109" s="84">
        <f t="shared" si="128"/>
        <v>1218.5</v>
      </c>
      <c r="E109" s="53">
        <f t="shared" si="137"/>
        <v>977.19999999999993</v>
      </c>
      <c r="F109" s="54">
        <f t="shared" si="117"/>
        <v>0.80196963479688133</v>
      </c>
      <c r="G109" s="84">
        <v>8.8000000000000007</v>
      </c>
      <c r="H109" s="120">
        <v>17.2</v>
      </c>
      <c r="I109" s="54">
        <f t="shared" ref="I109:I136" si="145">IF(G109=0," ",IF(H109/G109*100&gt;200,"св.200",H109/G109))</f>
        <v>1.9545454545454544</v>
      </c>
      <c r="J109" s="84">
        <v>21.8</v>
      </c>
      <c r="K109" s="126">
        <v>39.5</v>
      </c>
      <c r="L109" s="54">
        <f t="shared" si="123"/>
        <v>1.8119266055045871</v>
      </c>
      <c r="M109" s="84">
        <v>213.6</v>
      </c>
      <c r="N109" s="53">
        <v>67.7</v>
      </c>
      <c r="O109" s="54">
        <f t="shared" si="118"/>
        <v>0.31694756554307119</v>
      </c>
      <c r="P109" s="84">
        <v>974.3</v>
      </c>
      <c r="Q109" s="53">
        <v>852.8</v>
      </c>
      <c r="R109" s="54">
        <f t="shared" si="119"/>
        <v>0.8752950836497998</v>
      </c>
      <c r="S109" s="1"/>
      <c r="T109" s="1"/>
      <c r="U109" s="1"/>
      <c r="V109" s="1"/>
    </row>
    <row r="110" spans="1:22" s="5" customFormat="1" ht="15.05" customHeight="1" outlineLevel="1" x14ac:dyDescent="0.3">
      <c r="A110" s="6"/>
      <c r="B110" s="6"/>
      <c r="C110" s="52" t="s">
        <v>51</v>
      </c>
      <c r="D110" s="84">
        <f t="shared" si="128"/>
        <v>216.7</v>
      </c>
      <c r="E110" s="53">
        <f t="shared" si="137"/>
        <v>126.9</v>
      </c>
      <c r="F110" s="54">
        <f t="shared" si="117"/>
        <v>0.58560221504383947</v>
      </c>
      <c r="G110" s="84">
        <v>0.5</v>
      </c>
      <c r="H110" s="120">
        <v>0.1</v>
      </c>
      <c r="I110" s="54">
        <f t="shared" si="145"/>
        <v>0.2</v>
      </c>
      <c r="J110" s="84">
        <v>21.5</v>
      </c>
      <c r="K110" s="126">
        <v>0.2</v>
      </c>
      <c r="L110" s="54">
        <f>IF(K110=0," ",IF(K110/J110*100&gt;200,"св.200",K110/J110))</f>
        <v>9.3023255813953487E-3</v>
      </c>
      <c r="M110" s="84">
        <v>40.1</v>
      </c>
      <c r="N110" s="53">
        <v>13.4</v>
      </c>
      <c r="O110" s="54">
        <f t="shared" si="118"/>
        <v>0.33416458852867831</v>
      </c>
      <c r="P110" s="84">
        <v>154.6</v>
      </c>
      <c r="Q110" s="53">
        <v>113.2</v>
      </c>
      <c r="R110" s="54">
        <f t="shared" si="119"/>
        <v>0.73221216041397164</v>
      </c>
      <c r="S110" s="1"/>
      <c r="T110" s="1"/>
      <c r="U110" s="1"/>
      <c r="V110" s="1"/>
    </row>
    <row r="111" spans="1:22" s="5" customFormat="1" ht="15.05" customHeight="1" outlineLevel="1" x14ac:dyDescent="0.3">
      <c r="A111" s="6"/>
      <c r="B111" s="6"/>
      <c r="C111" s="52" t="s">
        <v>50</v>
      </c>
      <c r="D111" s="84">
        <f t="shared" si="128"/>
        <v>332.1</v>
      </c>
      <c r="E111" s="53">
        <f t="shared" si="137"/>
        <v>306.2</v>
      </c>
      <c r="F111" s="54">
        <f t="shared" si="117"/>
        <v>0.92201144233664545</v>
      </c>
      <c r="G111" s="84">
        <v>37.9</v>
      </c>
      <c r="H111" s="120">
        <v>35</v>
      </c>
      <c r="I111" s="54">
        <f t="shared" si="145"/>
        <v>0.92348284960422167</v>
      </c>
      <c r="J111" s="84"/>
      <c r="K111" s="126"/>
      <c r="L111" s="54" t="str">
        <f>IF(J111=0," ",IF(K111/J111*100&gt;200,"св.200",K111/J111))</f>
        <v xml:space="preserve"> </v>
      </c>
      <c r="M111" s="84">
        <v>59.5</v>
      </c>
      <c r="N111" s="53">
        <v>46</v>
      </c>
      <c r="O111" s="54">
        <f t="shared" si="118"/>
        <v>0.77310924369747902</v>
      </c>
      <c r="P111" s="84">
        <v>234.7</v>
      </c>
      <c r="Q111" s="53">
        <v>225.2</v>
      </c>
      <c r="R111" s="54">
        <f t="shared" si="119"/>
        <v>0.95952279505752025</v>
      </c>
      <c r="S111" s="1"/>
      <c r="T111" s="1"/>
      <c r="U111" s="1"/>
      <c r="V111" s="1"/>
    </row>
    <row r="112" spans="1:22" s="5" customFormat="1" ht="15.05" customHeight="1" outlineLevel="1" x14ac:dyDescent="0.3">
      <c r="A112" s="6"/>
      <c r="B112" s="6"/>
      <c r="C112" s="52" t="s">
        <v>49</v>
      </c>
      <c r="D112" s="84">
        <f t="shared" si="128"/>
        <v>249.70000000000002</v>
      </c>
      <c r="E112" s="53">
        <f t="shared" si="137"/>
        <v>192.7</v>
      </c>
      <c r="F112" s="54">
        <f t="shared" si="117"/>
        <v>0.7717260712855426</v>
      </c>
      <c r="G112" s="84">
        <v>16.3</v>
      </c>
      <c r="H112" s="120">
        <v>33.700000000000003</v>
      </c>
      <c r="I112" s="54" t="str">
        <f t="shared" si="145"/>
        <v>св.200</v>
      </c>
      <c r="J112" s="84"/>
      <c r="K112" s="126"/>
      <c r="L112" s="54" t="str">
        <f>IF(K112=0," ",IF(K112/J112*100&gt;200,"св.200",K112/J112))</f>
        <v xml:space="preserve"> </v>
      </c>
      <c r="M112" s="84">
        <v>218.8</v>
      </c>
      <c r="N112" s="53">
        <v>153.19999999999999</v>
      </c>
      <c r="O112" s="54">
        <f t="shared" si="118"/>
        <v>0.70018281535648985</v>
      </c>
      <c r="P112" s="84">
        <v>14.6</v>
      </c>
      <c r="Q112" s="53">
        <v>5.8</v>
      </c>
      <c r="R112" s="54">
        <f t="shared" si="119"/>
        <v>0.39726027397260272</v>
      </c>
      <c r="S112" s="1"/>
      <c r="T112" s="1"/>
      <c r="U112" s="1"/>
      <c r="V112" s="1"/>
    </row>
    <row r="113" spans="1:22" s="5" customFormat="1" ht="15.05" customHeight="1" outlineLevel="1" x14ac:dyDescent="0.3">
      <c r="A113" s="6"/>
      <c r="B113" s="6"/>
      <c r="C113" s="52" t="s">
        <v>181</v>
      </c>
      <c r="D113" s="84">
        <f t="shared" si="128"/>
        <v>479.5</v>
      </c>
      <c r="E113" s="53">
        <f t="shared" si="137"/>
        <v>335.5</v>
      </c>
      <c r="F113" s="54">
        <f t="shared" si="117"/>
        <v>0.69968717413972892</v>
      </c>
      <c r="G113" s="84">
        <v>16.8</v>
      </c>
      <c r="H113" s="120">
        <v>4.3</v>
      </c>
      <c r="I113" s="54">
        <f t="shared" si="145"/>
        <v>0.25595238095238093</v>
      </c>
      <c r="J113" s="84"/>
      <c r="K113" s="126"/>
      <c r="L113" s="54" t="str">
        <f>IF(J113=0," ",IF(K113/J113*100&gt;200,"св.200",K113/J113))</f>
        <v xml:space="preserve"> </v>
      </c>
      <c r="M113" s="84">
        <v>179.9</v>
      </c>
      <c r="N113" s="53">
        <v>96.1</v>
      </c>
      <c r="O113" s="54">
        <f t="shared" si="118"/>
        <v>0.53418565869927737</v>
      </c>
      <c r="P113" s="84">
        <v>282.8</v>
      </c>
      <c r="Q113" s="53">
        <v>235.1</v>
      </c>
      <c r="R113" s="54">
        <f t="shared" si="119"/>
        <v>0.83132956152758131</v>
      </c>
      <c r="S113" s="1"/>
      <c r="T113" s="1"/>
      <c r="U113" s="1"/>
      <c r="V113" s="1"/>
    </row>
    <row r="114" spans="1:22" ht="31.5" customHeight="1" x14ac:dyDescent="0.3">
      <c r="A114" s="7">
        <v>18</v>
      </c>
      <c r="B114" s="7"/>
      <c r="C114" s="88" t="s">
        <v>139</v>
      </c>
      <c r="D114" s="89">
        <f>SUM(D115:D120)</f>
        <v>15102.600000000002</v>
      </c>
      <c r="E114" s="89">
        <f>SUM(E115:E120)</f>
        <v>11261.2</v>
      </c>
      <c r="F114" s="90">
        <f t="shared" si="117"/>
        <v>0.74564644498298305</v>
      </c>
      <c r="G114" s="89">
        <f t="shared" ref="G114:H114" si="146">SUM(G115:G120)</f>
        <v>4970.0000000000009</v>
      </c>
      <c r="H114" s="89">
        <f t="shared" si="146"/>
        <v>4791.0999999999995</v>
      </c>
      <c r="I114" s="90">
        <f t="shared" si="145"/>
        <v>0.96400402414486897</v>
      </c>
      <c r="J114" s="89">
        <f t="shared" ref="J114" si="147">SUM(J115:J120)</f>
        <v>17.3</v>
      </c>
      <c r="K114" s="89">
        <f t="shared" ref="K114" si="148">SUM(K115:K120)</f>
        <v>17.3</v>
      </c>
      <c r="L114" s="90">
        <f t="shared" si="123"/>
        <v>1</v>
      </c>
      <c r="M114" s="89">
        <f t="shared" ref="M114" si="149">SUM(M115:M120)</f>
        <v>7004.2</v>
      </c>
      <c r="N114" s="89">
        <f t="shared" ref="N114" si="150">SUM(N115:N120)</f>
        <v>4187.8</v>
      </c>
      <c r="O114" s="90">
        <f t="shared" si="118"/>
        <v>0.59789840381485404</v>
      </c>
      <c r="P114" s="89">
        <f t="shared" ref="P114" si="151">SUM(P115:P120)</f>
        <v>3111.1000000000004</v>
      </c>
      <c r="Q114" s="89">
        <f t="shared" ref="Q114" si="152">SUM(Q115:Q120)</f>
        <v>2265</v>
      </c>
      <c r="R114" s="90">
        <f t="shared" si="119"/>
        <v>0.7280383144225514</v>
      </c>
      <c r="S114" s="1"/>
      <c r="T114" s="1"/>
      <c r="U114" s="1"/>
      <c r="V114" s="1"/>
    </row>
    <row r="115" spans="1:22" s="5" customFormat="1" ht="15.05" customHeight="1" outlineLevel="1" x14ac:dyDescent="0.3">
      <c r="A115" s="6"/>
      <c r="B115" s="6"/>
      <c r="C115" s="52" t="s">
        <v>167</v>
      </c>
      <c r="D115" s="84">
        <f t="shared" si="128"/>
        <v>11681.800000000001</v>
      </c>
      <c r="E115" s="53">
        <f t="shared" si="137"/>
        <v>9452.4</v>
      </c>
      <c r="F115" s="54">
        <f t="shared" si="117"/>
        <v>0.80915612320019159</v>
      </c>
      <c r="G115" s="84">
        <v>4952.1000000000004</v>
      </c>
      <c r="H115" s="120">
        <v>4776.3</v>
      </c>
      <c r="I115" s="54">
        <f t="shared" si="145"/>
        <v>0.96449990912946015</v>
      </c>
      <c r="J115" s="84"/>
      <c r="K115" s="126"/>
      <c r="L115" s="54" t="str">
        <f t="shared" si="123"/>
        <v xml:space="preserve"> </v>
      </c>
      <c r="M115" s="84">
        <v>4888.1000000000004</v>
      </c>
      <c r="N115" s="53">
        <v>3441.8</v>
      </c>
      <c r="O115" s="54">
        <f t="shared" si="118"/>
        <v>0.70411816452200238</v>
      </c>
      <c r="P115" s="84">
        <v>1841.6</v>
      </c>
      <c r="Q115" s="53">
        <v>1234.3</v>
      </c>
      <c r="R115" s="54">
        <f t="shared" si="119"/>
        <v>0.67023240660295391</v>
      </c>
      <c r="S115" s="1"/>
      <c r="T115" s="1"/>
      <c r="U115" s="1"/>
      <c r="V115" s="1"/>
    </row>
    <row r="116" spans="1:22" s="5" customFormat="1" ht="15.05" customHeight="1" outlineLevel="1" x14ac:dyDescent="0.3">
      <c r="A116" s="6"/>
      <c r="B116" s="6"/>
      <c r="C116" s="52" t="s">
        <v>48</v>
      </c>
      <c r="D116" s="84">
        <f t="shared" si="128"/>
        <v>214.4</v>
      </c>
      <c r="E116" s="53">
        <f t="shared" si="137"/>
        <v>138.9</v>
      </c>
      <c r="F116" s="54">
        <f t="shared" si="117"/>
        <v>0.64785447761194026</v>
      </c>
      <c r="G116" s="84">
        <v>0.3</v>
      </c>
      <c r="H116" s="120">
        <v>0.4</v>
      </c>
      <c r="I116" s="54">
        <f t="shared" si="145"/>
        <v>1.3333333333333335</v>
      </c>
      <c r="J116" s="84"/>
      <c r="K116" s="126"/>
      <c r="L116" s="54" t="str">
        <f t="shared" si="123"/>
        <v xml:space="preserve"> </v>
      </c>
      <c r="M116" s="84">
        <v>42.2</v>
      </c>
      <c r="N116" s="53">
        <v>30.1</v>
      </c>
      <c r="O116" s="54">
        <f t="shared" si="118"/>
        <v>0.71327014218009477</v>
      </c>
      <c r="P116" s="84">
        <v>171.9</v>
      </c>
      <c r="Q116" s="53">
        <v>108.4</v>
      </c>
      <c r="R116" s="54">
        <f t="shared" si="119"/>
        <v>0.63059918557300754</v>
      </c>
      <c r="S116" s="1"/>
      <c r="T116" s="1"/>
      <c r="U116" s="1"/>
      <c r="V116" s="1"/>
    </row>
    <row r="117" spans="1:22" s="5" customFormat="1" ht="15.05" customHeight="1" outlineLevel="1" x14ac:dyDescent="0.3">
      <c r="A117" s="6"/>
      <c r="B117" s="6"/>
      <c r="C117" s="52" t="s">
        <v>47</v>
      </c>
      <c r="D117" s="84">
        <f t="shared" si="128"/>
        <v>707.5</v>
      </c>
      <c r="E117" s="53">
        <f t="shared" si="137"/>
        <v>330.09999999999997</v>
      </c>
      <c r="F117" s="54">
        <f t="shared" si="117"/>
        <v>0.46657243816254412</v>
      </c>
      <c r="G117" s="84">
        <v>2.9</v>
      </c>
      <c r="H117" s="120">
        <v>2.1</v>
      </c>
      <c r="I117" s="54">
        <f t="shared" si="145"/>
        <v>0.72413793103448276</v>
      </c>
      <c r="J117" s="84"/>
      <c r="K117" s="126"/>
      <c r="L117" s="54" t="str">
        <f t="shared" si="123"/>
        <v xml:space="preserve"> </v>
      </c>
      <c r="M117" s="84">
        <v>380.7</v>
      </c>
      <c r="N117" s="53">
        <v>106.8</v>
      </c>
      <c r="O117" s="54">
        <f t="shared" si="118"/>
        <v>0.28053585500394013</v>
      </c>
      <c r="P117" s="84">
        <v>323.89999999999998</v>
      </c>
      <c r="Q117" s="53">
        <v>221.2</v>
      </c>
      <c r="R117" s="54">
        <f t="shared" si="119"/>
        <v>0.68292682926829273</v>
      </c>
      <c r="S117" s="1"/>
      <c r="T117" s="1"/>
      <c r="U117" s="1"/>
      <c r="V117" s="1"/>
    </row>
    <row r="118" spans="1:22" s="5" customFormat="1" ht="15.05" customHeight="1" outlineLevel="1" x14ac:dyDescent="0.3">
      <c r="A118" s="6"/>
      <c r="B118" s="6"/>
      <c r="C118" s="52" t="s">
        <v>46</v>
      </c>
      <c r="D118" s="84">
        <f t="shared" si="128"/>
        <v>723.5</v>
      </c>
      <c r="E118" s="53">
        <f t="shared" si="137"/>
        <v>514.5</v>
      </c>
      <c r="F118" s="54">
        <f t="shared" si="117"/>
        <v>0.71112646855563233</v>
      </c>
      <c r="G118" s="84">
        <v>0.3</v>
      </c>
      <c r="H118" s="120">
        <v>0</v>
      </c>
      <c r="I118" s="54">
        <f t="shared" si="145"/>
        <v>0</v>
      </c>
      <c r="J118" s="84"/>
      <c r="K118" s="126"/>
      <c r="L118" s="54" t="str">
        <f t="shared" si="123"/>
        <v xml:space="preserve"> </v>
      </c>
      <c r="M118" s="84">
        <v>488.4</v>
      </c>
      <c r="N118" s="53">
        <v>357.3</v>
      </c>
      <c r="O118" s="54">
        <f t="shared" si="118"/>
        <v>0.73157248157248167</v>
      </c>
      <c r="P118" s="84">
        <v>234.8</v>
      </c>
      <c r="Q118" s="53">
        <v>157.19999999999999</v>
      </c>
      <c r="R118" s="54">
        <f t="shared" si="119"/>
        <v>0.66950596252129468</v>
      </c>
      <c r="S118" s="1"/>
      <c r="T118" s="1"/>
      <c r="U118" s="1"/>
      <c r="V118" s="1"/>
    </row>
    <row r="119" spans="1:22" s="5" customFormat="1" ht="15.05" customHeight="1" outlineLevel="1" x14ac:dyDescent="0.3">
      <c r="A119" s="6"/>
      <c r="B119" s="6"/>
      <c r="C119" s="52" t="s">
        <v>45</v>
      </c>
      <c r="D119" s="84">
        <f t="shared" si="128"/>
        <v>257.7</v>
      </c>
      <c r="E119" s="53">
        <f t="shared" si="137"/>
        <v>194.6</v>
      </c>
      <c r="F119" s="54">
        <f t="shared" si="117"/>
        <v>0.75514163756305785</v>
      </c>
      <c r="G119" s="84">
        <v>11.1</v>
      </c>
      <c r="H119" s="120">
        <v>7.4</v>
      </c>
      <c r="I119" s="54">
        <f t="shared" si="145"/>
        <v>0.66666666666666674</v>
      </c>
      <c r="J119" s="84"/>
      <c r="K119" s="126"/>
      <c r="L119" s="54" t="str">
        <f t="shared" si="123"/>
        <v xml:space="preserve"> </v>
      </c>
      <c r="M119" s="84">
        <v>158.6</v>
      </c>
      <c r="N119" s="53">
        <v>133.69999999999999</v>
      </c>
      <c r="O119" s="54">
        <f t="shared" si="118"/>
        <v>0.84300126103404793</v>
      </c>
      <c r="P119" s="84">
        <v>88</v>
      </c>
      <c r="Q119" s="53">
        <v>53.5</v>
      </c>
      <c r="R119" s="54">
        <f t="shared" si="119"/>
        <v>0.60795454545454541</v>
      </c>
      <c r="S119" s="1"/>
      <c r="T119" s="1"/>
      <c r="U119" s="1"/>
      <c r="V119" s="1"/>
    </row>
    <row r="120" spans="1:22" s="5" customFormat="1" ht="15.05" customHeight="1" outlineLevel="1" x14ac:dyDescent="0.3">
      <c r="A120" s="6"/>
      <c r="B120" s="6"/>
      <c r="C120" s="52" t="s">
        <v>44</v>
      </c>
      <c r="D120" s="84">
        <f t="shared" si="128"/>
        <v>1517.6999999999998</v>
      </c>
      <c r="E120" s="53">
        <f t="shared" si="137"/>
        <v>630.70000000000005</v>
      </c>
      <c r="F120" s="54">
        <f t="shared" si="117"/>
        <v>0.41556302299532194</v>
      </c>
      <c r="G120" s="84">
        <v>3.3</v>
      </c>
      <c r="H120" s="120">
        <v>4.9000000000000004</v>
      </c>
      <c r="I120" s="54">
        <f t="shared" si="145"/>
        <v>1.4848484848484851</v>
      </c>
      <c r="J120" s="84">
        <v>17.3</v>
      </c>
      <c r="K120" s="126">
        <v>17.3</v>
      </c>
      <c r="L120" s="54">
        <f t="shared" si="123"/>
        <v>1</v>
      </c>
      <c r="M120" s="84">
        <v>1046.2</v>
      </c>
      <c r="N120" s="53">
        <v>118.1</v>
      </c>
      <c r="O120" s="54">
        <f t="shared" si="118"/>
        <v>0.11288472567386731</v>
      </c>
      <c r="P120" s="84">
        <v>450.9</v>
      </c>
      <c r="Q120" s="53">
        <v>490.4</v>
      </c>
      <c r="R120" s="54">
        <f t="shared" si="119"/>
        <v>1.0876025726325127</v>
      </c>
      <c r="S120" s="1"/>
      <c r="T120" s="1"/>
      <c r="U120" s="1"/>
      <c r="V120" s="1"/>
    </row>
    <row r="121" spans="1:22" ht="30.05" customHeight="1" x14ac:dyDescent="0.3">
      <c r="A121" s="7">
        <v>19</v>
      </c>
      <c r="B121" s="7"/>
      <c r="C121" s="88" t="s">
        <v>138</v>
      </c>
      <c r="D121" s="89">
        <f>SUM(D122:D129)</f>
        <v>9046.9999999999982</v>
      </c>
      <c r="E121" s="89">
        <f>SUM(E122:E129)</f>
        <v>7313.8099999999986</v>
      </c>
      <c r="F121" s="90">
        <f t="shared" si="117"/>
        <v>0.80842378689068195</v>
      </c>
      <c r="G121" s="89">
        <f t="shared" ref="G121:H121" si="153">SUM(G122:G129)</f>
        <v>1135.5</v>
      </c>
      <c r="H121" s="89">
        <f t="shared" si="153"/>
        <v>417.8</v>
      </c>
      <c r="I121" s="90">
        <f t="shared" si="145"/>
        <v>0.36794363716424483</v>
      </c>
      <c r="J121" s="89">
        <f t="shared" ref="J121" si="154">SUM(J122:J129)</f>
        <v>10</v>
      </c>
      <c r="K121" s="89">
        <f t="shared" ref="K121" si="155">SUM(K122:K129)</f>
        <v>3.41</v>
      </c>
      <c r="L121" s="90">
        <f t="shared" si="123"/>
        <v>0.34100000000000003</v>
      </c>
      <c r="M121" s="89">
        <f t="shared" ref="M121" si="156">SUM(M122:M129)</f>
        <v>666.3</v>
      </c>
      <c r="N121" s="89">
        <f t="shared" ref="N121" si="157">SUM(N122:N129)</f>
        <v>351.90000000000003</v>
      </c>
      <c r="O121" s="90">
        <f t="shared" si="118"/>
        <v>0.52814047726249447</v>
      </c>
      <c r="P121" s="89">
        <f t="shared" ref="P121" si="158">SUM(P122:P129)</f>
        <v>7235.2</v>
      </c>
      <c r="Q121" s="89">
        <f t="shared" ref="Q121" si="159">SUM(Q122:Q129)</f>
        <v>6540.7</v>
      </c>
      <c r="R121" s="90">
        <f t="shared" si="119"/>
        <v>0.90401094648385671</v>
      </c>
      <c r="S121" s="1"/>
      <c r="T121" s="1"/>
      <c r="U121" s="1"/>
      <c r="V121" s="1"/>
    </row>
    <row r="122" spans="1:22" s="5" customFormat="1" ht="15.05" customHeight="1" outlineLevel="1" x14ac:dyDescent="0.3">
      <c r="A122" s="6"/>
      <c r="B122" s="8"/>
      <c r="C122" s="52" t="s">
        <v>137</v>
      </c>
      <c r="D122" s="84">
        <f t="shared" si="128"/>
        <v>1011.1999999999999</v>
      </c>
      <c r="E122" s="53">
        <f t="shared" si="137"/>
        <v>552.20000000000005</v>
      </c>
      <c r="F122" s="54">
        <f t="shared" si="117"/>
        <v>0.54608386075949378</v>
      </c>
      <c r="G122" s="84">
        <v>456.6</v>
      </c>
      <c r="H122" s="120">
        <v>183.5</v>
      </c>
      <c r="I122" s="54">
        <f t="shared" si="145"/>
        <v>0.40188348664038542</v>
      </c>
      <c r="J122" s="84">
        <v>6.2</v>
      </c>
      <c r="K122" s="126"/>
      <c r="L122" s="54">
        <f t="shared" si="123"/>
        <v>0</v>
      </c>
      <c r="M122" s="84">
        <v>108.5</v>
      </c>
      <c r="N122" s="53">
        <v>29.2</v>
      </c>
      <c r="O122" s="54">
        <f t="shared" si="118"/>
        <v>0.26912442396313363</v>
      </c>
      <c r="P122" s="84">
        <v>439.9</v>
      </c>
      <c r="Q122" s="53">
        <v>339.5</v>
      </c>
      <c r="R122" s="54">
        <f t="shared" si="119"/>
        <v>0.77176631052511935</v>
      </c>
      <c r="S122" s="1"/>
      <c r="T122" s="1"/>
      <c r="U122" s="1"/>
      <c r="V122" s="1"/>
    </row>
    <row r="123" spans="1:22" s="5" customFormat="1" ht="15.05" customHeight="1" outlineLevel="1" x14ac:dyDescent="0.3">
      <c r="A123" s="6"/>
      <c r="B123" s="8"/>
      <c r="C123" s="52" t="s">
        <v>43</v>
      </c>
      <c r="D123" s="84">
        <f t="shared" si="128"/>
        <v>234.70000000000002</v>
      </c>
      <c r="E123" s="53">
        <f t="shared" si="137"/>
        <v>160.19999999999999</v>
      </c>
      <c r="F123" s="54">
        <f t="shared" si="117"/>
        <v>0.68257349808265866</v>
      </c>
      <c r="G123" s="84">
        <v>0.3</v>
      </c>
      <c r="H123" s="120">
        <v>0.6</v>
      </c>
      <c r="I123" s="54">
        <f t="shared" si="145"/>
        <v>2</v>
      </c>
      <c r="J123" s="84"/>
      <c r="K123" s="126"/>
      <c r="L123" s="54" t="str">
        <f t="shared" si="123"/>
        <v xml:space="preserve"> </v>
      </c>
      <c r="M123" s="84">
        <v>23.1</v>
      </c>
      <c r="N123" s="53">
        <v>12.9</v>
      </c>
      <c r="O123" s="54">
        <f t="shared" si="118"/>
        <v>0.55844155844155841</v>
      </c>
      <c r="P123" s="84">
        <v>211.3</v>
      </c>
      <c r="Q123" s="53">
        <v>146.69999999999999</v>
      </c>
      <c r="R123" s="54">
        <f t="shared" si="119"/>
        <v>0.6942735447231424</v>
      </c>
      <c r="S123" s="1"/>
      <c r="T123" s="1"/>
      <c r="U123" s="1"/>
      <c r="V123" s="1"/>
    </row>
    <row r="124" spans="1:22" s="5" customFormat="1" ht="15.05" customHeight="1" outlineLevel="1" x14ac:dyDescent="0.3">
      <c r="A124" s="6"/>
      <c r="B124" s="8"/>
      <c r="C124" s="52" t="s">
        <v>42</v>
      </c>
      <c r="D124" s="84">
        <f t="shared" si="128"/>
        <v>5006.3999999999996</v>
      </c>
      <c r="E124" s="53">
        <f t="shared" si="137"/>
        <v>5360</v>
      </c>
      <c r="F124" s="54">
        <f t="shared" si="117"/>
        <v>1.0706295941195272</v>
      </c>
      <c r="G124" s="84">
        <v>49.8</v>
      </c>
      <c r="H124" s="120">
        <v>52.3</v>
      </c>
      <c r="I124" s="54">
        <f t="shared" si="145"/>
        <v>1.0502008032128514</v>
      </c>
      <c r="J124" s="84">
        <v>3.8</v>
      </c>
      <c r="K124" s="126">
        <v>2.7</v>
      </c>
      <c r="L124" s="54">
        <f t="shared" si="123"/>
        <v>0.71052631578947378</v>
      </c>
      <c r="M124" s="84">
        <v>70.599999999999994</v>
      </c>
      <c r="N124" s="53">
        <v>65.900000000000006</v>
      </c>
      <c r="O124" s="54">
        <f t="shared" si="118"/>
        <v>0.93342776203966016</v>
      </c>
      <c r="P124" s="84">
        <v>4882.2</v>
      </c>
      <c r="Q124" s="53">
        <v>5239.1000000000004</v>
      </c>
      <c r="R124" s="54">
        <f t="shared" si="119"/>
        <v>1.0731022899512517</v>
      </c>
      <c r="S124" s="1"/>
      <c r="T124" s="1"/>
      <c r="U124" s="1"/>
      <c r="V124" s="1"/>
    </row>
    <row r="125" spans="1:22" s="5" customFormat="1" ht="15.05" customHeight="1" outlineLevel="1" x14ac:dyDescent="0.3">
      <c r="A125" s="6"/>
      <c r="B125" s="8"/>
      <c r="C125" s="52" t="s">
        <v>41</v>
      </c>
      <c r="D125" s="84">
        <f t="shared" si="128"/>
        <v>188.60000000000002</v>
      </c>
      <c r="E125" s="53">
        <f t="shared" si="137"/>
        <v>122.2</v>
      </c>
      <c r="F125" s="54">
        <f t="shared" si="117"/>
        <v>0.64793213149522788</v>
      </c>
      <c r="G125" s="84">
        <v>0.3</v>
      </c>
      <c r="H125" s="120">
        <v>0.6</v>
      </c>
      <c r="I125" s="54">
        <f t="shared" si="145"/>
        <v>2</v>
      </c>
      <c r="J125" s="84"/>
      <c r="K125" s="126"/>
      <c r="L125" s="54" t="str">
        <f t="shared" si="123"/>
        <v xml:space="preserve"> </v>
      </c>
      <c r="M125" s="84">
        <v>31.5</v>
      </c>
      <c r="N125" s="53">
        <v>16.2</v>
      </c>
      <c r="O125" s="54">
        <f t="shared" si="118"/>
        <v>0.51428571428571423</v>
      </c>
      <c r="P125" s="84">
        <v>156.80000000000001</v>
      </c>
      <c r="Q125" s="53">
        <v>105.4</v>
      </c>
      <c r="R125" s="54">
        <f t="shared" si="119"/>
        <v>0.67219387755102045</v>
      </c>
      <c r="S125" s="1"/>
      <c r="T125" s="1"/>
      <c r="U125" s="1"/>
      <c r="V125" s="1"/>
    </row>
    <row r="126" spans="1:22" s="5" customFormat="1" ht="15.05" customHeight="1" outlineLevel="1" x14ac:dyDescent="0.3">
      <c r="A126" s="6"/>
      <c r="B126" s="8"/>
      <c r="C126" s="52" t="s">
        <v>40</v>
      </c>
      <c r="D126" s="84">
        <f t="shared" si="128"/>
        <v>544.70000000000005</v>
      </c>
      <c r="E126" s="53">
        <f t="shared" si="137"/>
        <v>352.70000000000005</v>
      </c>
      <c r="F126" s="54">
        <f t="shared" ref="F126:F142" si="160">IF(D126=0," ",IF(E126/D126*100&gt;200,"св.200",E126/D126))</f>
        <v>0.64751239214246381</v>
      </c>
      <c r="G126" s="84">
        <v>54</v>
      </c>
      <c r="H126" s="120">
        <v>51.3</v>
      </c>
      <c r="I126" s="54">
        <f t="shared" si="145"/>
        <v>0.95</v>
      </c>
      <c r="J126" s="84"/>
      <c r="K126" s="126"/>
      <c r="L126" s="54" t="str">
        <f>IF(J126=0," ",IF(K126/J126*100&gt;200,"св.200",K126/J126))</f>
        <v xml:space="preserve"> </v>
      </c>
      <c r="M126" s="84">
        <v>247.7</v>
      </c>
      <c r="N126" s="53">
        <v>134.80000000000001</v>
      </c>
      <c r="O126" s="54">
        <f t="shared" ref="O126:O142" si="161">IF(M126=0," ",IF(N126/M126*100&gt;200,"св.200",N126/M126))</f>
        <v>0.54420670165522822</v>
      </c>
      <c r="P126" s="84">
        <v>243</v>
      </c>
      <c r="Q126" s="53">
        <v>166.6</v>
      </c>
      <c r="R126" s="54">
        <f>IF(P126=0," ",IF(Q126/P126*100&gt;200,"св.200",Q126/P126))</f>
        <v>0.68559670781893001</v>
      </c>
      <c r="S126" s="1"/>
      <c r="T126" s="1"/>
      <c r="U126" s="1"/>
      <c r="V126" s="1"/>
    </row>
    <row r="127" spans="1:22" s="5" customFormat="1" ht="15.05" customHeight="1" outlineLevel="1" x14ac:dyDescent="0.3">
      <c r="A127" s="6"/>
      <c r="B127" s="8"/>
      <c r="C127" s="52" t="s">
        <v>39</v>
      </c>
      <c r="D127" s="84">
        <f t="shared" si="128"/>
        <v>1445.6</v>
      </c>
      <c r="E127" s="53">
        <f t="shared" si="137"/>
        <v>381.61</v>
      </c>
      <c r="F127" s="54">
        <f t="shared" si="160"/>
        <v>0.26398035417819593</v>
      </c>
      <c r="G127" s="84">
        <v>505.8</v>
      </c>
      <c r="H127" s="120">
        <v>58.6</v>
      </c>
      <c r="I127" s="54">
        <f t="shared" si="145"/>
        <v>0.1158560695927244</v>
      </c>
      <c r="J127" s="84"/>
      <c r="K127" s="126">
        <v>0.71</v>
      </c>
      <c r="L127" s="54" t="str">
        <f t="shared" ref="L127:L142" si="162">IF(J127=0," ",IF(K127/J127*100&gt;200,"св.200",K127/J127))</f>
        <v xml:space="preserve"> </v>
      </c>
      <c r="M127" s="84">
        <v>44.1</v>
      </c>
      <c r="N127" s="53">
        <v>25.3</v>
      </c>
      <c r="O127" s="54">
        <f t="shared" si="161"/>
        <v>0.57369614512471656</v>
      </c>
      <c r="P127" s="84">
        <v>895.7</v>
      </c>
      <c r="Q127" s="53">
        <v>297</v>
      </c>
      <c r="R127" s="54">
        <f>IF(P127=0," ",IF(Q127/P127*100&gt;200,"св.200",Q127/P127))</f>
        <v>0.33158423579323432</v>
      </c>
      <c r="S127" s="1"/>
      <c r="T127" s="1"/>
      <c r="U127" s="1"/>
      <c r="V127" s="1"/>
    </row>
    <row r="128" spans="1:22" s="5" customFormat="1" ht="15.05" customHeight="1" outlineLevel="1" x14ac:dyDescent="0.3">
      <c r="A128" s="6"/>
      <c r="B128" s="8"/>
      <c r="C128" s="52" t="s">
        <v>38</v>
      </c>
      <c r="D128" s="84">
        <f t="shared" si="128"/>
        <v>235.5</v>
      </c>
      <c r="E128" s="53">
        <f t="shared" si="137"/>
        <v>125.5</v>
      </c>
      <c r="F128" s="54">
        <f t="shared" si="160"/>
        <v>0.53290870488322717</v>
      </c>
      <c r="G128" s="84">
        <v>56.9</v>
      </c>
      <c r="H128" s="120">
        <v>55.1</v>
      </c>
      <c r="I128" s="54">
        <f t="shared" si="145"/>
        <v>0.96836555360281196</v>
      </c>
      <c r="J128" s="84"/>
      <c r="K128" s="126"/>
      <c r="L128" s="54" t="str">
        <f t="shared" si="162"/>
        <v xml:space="preserve"> </v>
      </c>
      <c r="M128" s="84">
        <v>19.399999999999999</v>
      </c>
      <c r="N128" s="53">
        <v>13.5</v>
      </c>
      <c r="O128" s="54">
        <f t="shared" si="161"/>
        <v>0.6958762886597939</v>
      </c>
      <c r="P128" s="84">
        <v>159.19999999999999</v>
      </c>
      <c r="Q128" s="53">
        <v>56.9</v>
      </c>
      <c r="R128" s="54">
        <f>IF(P128=0," ",IF(Q128/P128*100&gt;200,"св.200",Q128/P128))</f>
        <v>0.35741206030150757</v>
      </c>
      <c r="S128" s="1"/>
      <c r="T128" s="1"/>
      <c r="U128" s="1"/>
      <c r="V128" s="1"/>
    </row>
    <row r="129" spans="1:22" s="5" customFormat="1" ht="15.05" customHeight="1" outlineLevel="1" x14ac:dyDescent="0.3">
      <c r="A129" s="6"/>
      <c r="B129" s="8"/>
      <c r="C129" s="52" t="s">
        <v>37</v>
      </c>
      <c r="D129" s="84">
        <f t="shared" si="128"/>
        <v>380.3</v>
      </c>
      <c r="E129" s="53">
        <f t="shared" si="137"/>
        <v>259.39999999999998</v>
      </c>
      <c r="F129" s="54">
        <f t="shared" si="160"/>
        <v>0.68209308440704697</v>
      </c>
      <c r="G129" s="84">
        <v>11.8</v>
      </c>
      <c r="H129" s="120">
        <v>15.8</v>
      </c>
      <c r="I129" s="54">
        <f t="shared" si="145"/>
        <v>1.3389830508474576</v>
      </c>
      <c r="J129" s="84"/>
      <c r="K129" s="126"/>
      <c r="L129" s="54" t="str">
        <f t="shared" si="162"/>
        <v xml:space="preserve"> </v>
      </c>
      <c r="M129" s="84">
        <v>121.4</v>
      </c>
      <c r="N129" s="53">
        <v>54.1</v>
      </c>
      <c r="O129" s="54">
        <f t="shared" si="161"/>
        <v>0.44563426688632618</v>
      </c>
      <c r="P129" s="84">
        <v>247.1</v>
      </c>
      <c r="Q129" s="53">
        <v>189.5</v>
      </c>
      <c r="R129" s="54">
        <f>IF(P129=0," ",IF(Q129/P129*100&gt;200,"св.200",Q129/P129))</f>
        <v>0.76689599352488869</v>
      </c>
      <c r="S129" s="1"/>
      <c r="T129" s="1"/>
      <c r="U129" s="1"/>
      <c r="V129" s="1"/>
    </row>
    <row r="130" spans="1:22" ht="28.5" customHeight="1" x14ac:dyDescent="0.3">
      <c r="A130" s="7">
        <v>20</v>
      </c>
      <c r="B130" s="9"/>
      <c r="C130" s="88" t="s">
        <v>136</v>
      </c>
      <c r="D130" s="89">
        <f>SUM(D131:D136)</f>
        <v>5768.68</v>
      </c>
      <c r="E130" s="89">
        <f>SUM(E131:E136)</f>
        <v>5317.9</v>
      </c>
      <c r="F130" s="90">
        <f t="shared" si="160"/>
        <v>0.92185733998072339</v>
      </c>
      <c r="G130" s="89">
        <f t="shared" ref="G130:H130" si="163">SUM(G131:G136)</f>
        <v>2998.4999999999995</v>
      </c>
      <c r="H130" s="89">
        <f t="shared" si="163"/>
        <v>2862.6</v>
      </c>
      <c r="I130" s="90">
        <f t="shared" si="145"/>
        <v>0.9546773386693348</v>
      </c>
      <c r="J130" s="89">
        <f t="shared" ref="J130" si="164">SUM(J131:J136)</f>
        <v>0</v>
      </c>
      <c r="K130" s="89">
        <f t="shared" ref="K130" si="165">SUM(K131:K136)</f>
        <v>0</v>
      </c>
      <c r="L130" s="90" t="str">
        <f t="shared" si="162"/>
        <v xml:space="preserve"> </v>
      </c>
      <c r="M130" s="89">
        <f t="shared" ref="M130" si="166">SUM(M131:M136)</f>
        <v>699.90000000000009</v>
      </c>
      <c r="N130" s="89">
        <f t="shared" ref="N130" si="167">SUM(N131:N136)</f>
        <v>364.1</v>
      </c>
      <c r="O130" s="90">
        <f t="shared" si="161"/>
        <v>0.52021717388198307</v>
      </c>
      <c r="P130" s="89">
        <f t="shared" ref="P130" si="168">SUM(P131:P136)</f>
        <v>2070.2799999999997</v>
      </c>
      <c r="Q130" s="89">
        <f t="shared" ref="Q130" si="169">SUM(Q131:Q136)</f>
        <v>2091.1999999999998</v>
      </c>
      <c r="R130" s="90">
        <f>IF(P130=0," ",IF(Q130/P130*100&gt;200,"св.200",Q130/P130))</f>
        <v>1.0101049133450548</v>
      </c>
      <c r="S130" s="1"/>
      <c r="T130" s="1"/>
      <c r="U130" s="1"/>
      <c r="V130" s="1"/>
    </row>
    <row r="131" spans="1:22" s="5" customFormat="1" ht="15.05" customHeight="1" outlineLevel="1" x14ac:dyDescent="0.3">
      <c r="A131" s="6"/>
      <c r="B131" s="8"/>
      <c r="C131" s="52" t="s">
        <v>135</v>
      </c>
      <c r="D131" s="84">
        <f t="shared" si="128"/>
        <v>4567.58</v>
      </c>
      <c r="E131" s="53">
        <f t="shared" si="137"/>
        <v>4287.3</v>
      </c>
      <c r="F131" s="54">
        <f t="shared" si="160"/>
        <v>0.93863709010022822</v>
      </c>
      <c r="G131" s="84">
        <v>2842</v>
      </c>
      <c r="H131" s="120">
        <v>2723.5</v>
      </c>
      <c r="I131" s="54">
        <f t="shared" si="145"/>
        <v>0.95830401125967624</v>
      </c>
      <c r="J131" s="84"/>
      <c r="K131" s="126"/>
      <c r="L131" s="54" t="str">
        <f t="shared" si="162"/>
        <v xml:space="preserve"> </v>
      </c>
      <c r="M131" s="84">
        <v>451.6</v>
      </c>
      <c r="N131" s="53">
        <v>287.8</v>
      </c>
      <c r="O131" s="54">
        <f t="shared" si="161"/>
        <v>0.63728963684676709</v>
      </c>
      <c r="P131" s="84">
        <v>1273.98</v>
      </c>
      <c r="Q131" s="53">
        <v>1276</v>
      </c>
      <c r="R131" s="54">
        <f t="shared" ref="R131:R141" si="170">IF(Q131=0," ",IF(Q131/P131*100&gt;200,"св.200",Q131/P131))</f>
        <v>1.0015855821912432</v>
      </c>
      <c r="S131" s="1"/>
      <c r="T131" s="1"/>
      <c r="U131" s="1"/>
      <c r="V131" s="1"/>
    </row>
    <row r="132" spans="1:22" s="5" customFormat="1" ht="15.05" customHeight="1" outlineLevel="1" x14ac:dyDescent="0.3">
      <c r="A132" s="6"/>
      <c r="B132" s="8"/>
      <c r="C132" s="57" t="s">
        <v>36</v>
      </c>
      <c r="D132" s="84">
        <f t="shared" si="128"/>
        <v>211.6</v>
      </c>
      <c r="E132" s="53">
        <f t="shared" si="137"/>
        <v>186.3</v>
      </c>
      <c r="F132" s="54">
        <f t="shared" si="160"/>
        <v>0.88043478260869568</v>
      </c>
      <c r="G132" s="84">
        <v>114</v>
      </c>
      <c r="H132" s="120">
        <v>112.3</v>
      </c>
      <c r="I132" s="54">
        <f t="shared" si="145"/>
        <v>0.98508771929824557</v>
      </c>
      <c r="J132" s="84"/>
      <c r="K132" s="126"/>
      <c r="L132" s="54" t="str">
        <f t="shared" si="162"/>
        <v xml:space="preserve"> </v>
      </c>
      <c r="M132" s="84">
        <v>15.1</v>
      </c>
      <c r="N132" s="53">
        <v>5.8</v>
      </c>
      <c r="O132" s="54">
        <f t="shared" si="161"/>
        <v>0.38410596026490068</v>
      </c>
      <c r="P132" s="84">
        <v>82.5</v>
      </c>
      <c r="Q132" s="53">
        <v>68.2</v>
      </c>
      <c r="R132" s="54">
        <f t="shared" si="170"/>
        <v>0.82666666666666666</v>
      </c>
      <c r="S132" s="1"/>
      <c r="T132" s="1"/>
      <c r="U132" s="1"/>
      <c r="V132" s="1"/>
    </row>
    <row r="133" spans="1:22" s="19" customFormat="1" ht="15.05" customHeight="1" outlineLevel="1" x14ac:dyDescent="0.3">
      <c r="A133" s="17"/>
      <c r="B133" s="20"/>
      <c r="C133" s="52" t="s">
        <v>154</v>
      </c>
      <c r="D133" s="84">
        <f t="shared" si="128"/>
        <v>179.29999999999998</v>
      </c>
      <c r="E133" s="53">
        <f t="shared" si="137"/>
        <v>195.9</v>
      </c>
      <c r="F133" s="54">
        <f t="shared" si="160"/>
        <v>1.0925822643614056</v>
      </c>
      <c r="G133" s="86">
        <v>2</v>
      </c>
      <c r="H133" s="121">
        <v>2.6</v>
      </c>
      <c r="I133" s="59"/>
      <c r="J133" s="86"/>
      <c r="K133" s="128"/>
      <c r="L133" s="59"/>
      <c r="M133" s="86">
        <v>13.7</v>
      </c>
      <c r="N133" s="58">
        <v>6.8</v>
      </c>
      <c r="O133" s="54">
        <f>IF(N133=0," ",IF(N133/M133*100&gt;200,"св.200",N133/M133))</f>
        <v>0.49635036496350365</v>
      </c>
      <c r="P133" s="86">
        <v>163.6</v>
      </c>
      <c r="Q133" s="58">
        <v>186.5</v>
      </c>
      <c r="R133" s="54">
        <f t="shared" si="170"/>
        <v>1.1399755501222495</v>
      </c>
      <c r="S133" s="2"/>
      <c r="T133" s="2"/>
      <c r="U133" s="2"/>
      <c r="V133" s="2"/>
    </row>
    <row r="134" spans="1:22" s="5" customFormat="1" ht="15.05" customHeight="1" outlineLevel="1" x14ac:dyDescent="0.3">
      <c r="A134" s="6"/>
      <c r="B134" s="8"/>
      <c r="C134" s="52" t="s">
        <v>171</v>
      </c>
      <c r="D134" s="84">
        <f t="shared" si="128"/>
        <v>86.3</v>
      </c>
      <c r="E134" s="53">
        <f t="shared" si="137"/>
        <v>56.699999999999996</v>
      </c>
      <c r="F134" s="54">
        <f>IF(E134=0," ",IF(E134/D134*100&gt;200,"св.200",E134/D134))</f>
        <v>0.65701042873696403</v>
      </c>
      <c r="G134" s="84">
        <v>2.6</v>
      </c>
      <c r="H134" s="120">
        <v>0.3</v>
      </c>
      <c r="I134" s="54">
        <f t="shared" si="145"/>
        <v>0.11538461538461538</v>
      </c>
      <c r="J134" s="84"/>
      <c r="K134" s="126"/>
      <c r="L134" s="54" t="str">
        <f t="shared" si="162"/>
        <v xml:space="preserve"> </v>
      </c>
      <c r="M134" s="84">
        <v>60.4</v>
      </c>
      <c r="N134" s="53">
        <v>34.799999999999997</v>
      </c>
      <c r="O134" s="54">
        <f t="shared" si="161"/>
        <v>0.57615894039735094</v>
      </c>
      <c r="P134" s="84">
        <v>23.3</v>
      </c>
      <c r="Q134" s="53">
        <v>21.6</v>
      </c>
      <c r="R134" s="54">
        <f t="shared" si="170"/>
        <v>0.92703862660944214</v>
      </c>
      <c r="S134" s="1"/>
      <c r="T134" s="1"/>
      <c r="U134" s="1"/>
      <c r="V134" s="1"/>
    </row>
    <row r="135" spans="1:22" s="5" customFormat="1" ht="15.05" customHeight="1" outlineLevel="1" x14ac:dyDescent="0.3">
      <c r="A135" s="6"/>
      <c r="B135" s="8"/>
      <c r="C135" s="52" t="s">
        <v>35</v>
      </c>
      <c r="D135" s="84">
        <f t="shared" si="128"/>
        <v>228</v>
      </c>
      <c r="E135" s="53">
        <f t="shared" si="137"/>
        <v>178.4</v>
      </c>
      <c r="F135" s="54">
        <f>IF(E135=0," ",IF(E135/D135*100&gt;200,"св.200",E135/D135))</f>
        <v>0.78245614035087718</v>
      </c>
      <c r="G135" s="84">
        <v>37.700000000000003</v>
      </c>
      <c r="H135" s="120">
        <v>22.2</v>
      </c>
      <c r="I135" s="56">
        <f>IF(H135=0," ",IF(H135/G135*100&gt;200,"св.200",H135/G135))</f>
        <v>0.58885941644562323</v>
      </c>
      <c r="J135" s="84"/>
      <c r="K135" s="126"/>
      <c r="L135" s="54" t="str">
        <f t="shared" si="162"/>
        <v xml:space="preserve"> </v>
      </c>
      <c r="M135" s="84">
        <v>21.6</v>
      </c>
      <c r="N135" s="53">
        <v>18.7</v>
      </c>
      <c r="O135" s="54">
        <f t="shared" si="161"/>
        <v>0.8657407407407407</v>
      </c>
      <c r="P135" s="84">
        <v>168.7</v>
      </c>
      <c r="Q135" s="53">
        <v>137.5</v>
      </c>
      <c r="R135" s="54">
        <f t="shared" si="170"/>
        <v>0.81505631298162429</v>
      </c>
      <c r="S135" s="1"/>
      <c r="T135" s="1"/>
      <c r="U135" s="1"/>
      <c r="V135" s="1"/>
    </row>
    <row r="136" spans="1:22" s="5" customFormat="1" ht="15.05" customHeight="1" outlineLevel="1" x14ac:dyDescent="0.3">
      <c r="A136" s="6"/>
      <c r="B136" s="8"/>
      <c r="C136" s="52" t="s">
        <v>34</v>
      </c>
      <c r="D136" s="84">
        <f t="shared" si="128"/>
        <v>495.9</v>
      </c>
      <c r="E136" s="53">
        <f t="shared" si="137"/>
        <v>413.29999999999995</v>
      </c>
      <c r="F136" s="54">
        <f>IF(E136=0," ",IF(E136/D136*100&gt;200,"св.200",E136/D136))</f>
        <v>0.83343416011292593</v>
      </c>
      <c r="G136" s="84">
        <v>0.2</v>
      </c>
      <c r="H136" s="120">
        <v>1.7</v>
      </c>
      <c r="I136" s="54" t="str">
        <f t="shared" si="145"/>
        <v>св.200</v>
      </c>
      <c r="J136" s="84"/>
      <c r="K136" s="126"/>
      <c r="L136" s="54" t="str">
        <f t="shared" si="162"/>
        <v xml:space="preserve"> </v>
      </c>
      <c r="M136" s="84">
        <v>137.5</v>
      </c>
      <c r="N136" s="53">
        <v>10.199999999999999</v>
      </c>
      <c r="O136" s="54">
        <f t="shared" si="161"/>
        <v>7.4181818181818182E-2</v>
      </c>
      <c r="P136" s="84">
        <v>358.2</v>
      </c>
      <c r="Q136" s="53">
        <v>401.4</v>
      </c>
      <c r="R136" s="54">
        <f t="shared" si="170"/>
        <v>1.120603015075377</v>
      </c>
      <c r="S136" s="1"/>
      <c r="T136" s="1"/>
      <c r="U136" s="1"/>
      <c r="V136" s="1"/>
    </row>
    <row r="137" spans="1:22" ht="27.7" customHeight="1" x14ac:dyDescent="0.3">
      <c r="A137" s="7">
        <v>21</v>
      </c>
      <c r="B137" s="7"/>
      <c r="C137" s="88" t="s">
        <v>134</v>
      </c>
      <c r="D137" s="89">
        <f>SUM(D138:D141)</f>
        <v>4504.3</v>
      </c>
      <c r="E137" s="89">
        <f>SUM(E138:E141)</f>
        <v>2876.37</v>
      </c>
      <c r="F137" s="90">
        <f t="shared" si="160"/>
        <v>0.63858313167417791</v>
      </c>
      <c r="G137" s="89">
        <f t="shared" ref="G137:H137" si="171">SUM(G138:G141)</f>
        <v>1635.6</v>
      </c>
      <c r="H137" s="89">
        <f t="shared" si="171"/>
        <v>1065.1699999999998</v>
      </c>
      <c r="I137" s="90">
        <f>IF(G137=0," ",IF(H137/G137*100&gt;200,"св.200",H137/G137))</f>
        <v>0.65124113475177303</v>
      </c>
      <c r="J137" s="89">
        <f t="shared" ref="J137" si="172">SUM(J138:J141)</f>
        <v>0</v>
      </c>
      <c r="K137" s="89">
        <f t="shared" ref="K137" si="173">SUM(K138:K141)</f>
        <v>0</v>
      </c>
      <c r="L137" s="90" t="str">
        <f t="shared" si="162"/>
        <v xml:space="preserve"> </v>
      </c>
      <c r="M137" s="89">
        <f t="shared" ref="M137" si="174">SUM(M138:M141)</f>
        <v>1728.0000000000002</v>
      </c>
      <c r="N137" s="89">
        <f t="shared" ref="N137" si="175">SUM(N138:N141)</f>
        <v>1019.9000000000001</v>
      </c>
      <c r="O137" s="90">
        <f t="shared" si="161"/>
        <v>0.59021990740740737</v>
      </c>
      <c r="P137" s="89">
        <f t="shared" ref="P137" si="176">SUM(P138:P141)</f>
        <v>1140.6999999999998</v>
      </c>
      <c r="Q137" s="89">
        <f t="shared" ref="Q137" si="177">SUM(Q138:Q141)</f>
        <v>791.3</v>
      </c>
      <c r="R137" s="90">
        <f>IF(P137=0," ",IF(Q137/P137*100&gt;200,"св.200",Q137/P137))</f>
        <v>0.6936968528096783</v>
      </c>
      <c r="S137" s="1"/>
      <c r="T137" s="1"/>
      <c r="U137" s="1"/>
      <c r="V137" s="1"/>
    </row>
    <row r="138" spans="1:22" s="5" customFormat="1" ht="15.05" customHeight="1" outlineLevel="1" x14ac:dyDescent="0.3">
      <c r="A138" s="6"/>
      <c r="B138" s="6"/>
      <c r="C138" s="52" t="s">
        <v>133</v>
      </c>
      <c r="D138" s="84">
        <f t="shared" si="128"/>
        <v>3791.8</v>
      </c>
      <c r="E138" s="53">
        <f t="shared" si="137"/>
        <v>2379.5699999999997</v>
      </c>
      <c r="F138" s="54">
        <f>IF(E138=0," ",IF(E138/D138*100&gt;200,"св.200",E138/D138))</f>
        <v>0.62755683316630617</v>
      </c>
      <c r="G138" s="84">
        <v>1597</v>
      </c>
      <c r="H138" s="120">
        <v>1039.3699999999999</v>
      </c>
      <c r="I138" s="54">
        <f>IF(H138=0," ",IF(H138/G138*100&gt;200,"св.200",H138/G138))</f>
        <v>0.65082654978083898</v>
      </c>
      <c r="J138" s="84"/>
      <c r="K138" s="126"/>
      <c r="L138" s="54" t="str">
        <f t="shared" si="162"/>
        <v xml:space="preserve"> </v>
      </c>
      <c r="M138" s="84">
        <v>1637.4</v>
      </c>
      <c r="N138" s="53">
        <v>973</v>
      </c>
      <c r="O138" s="54">
        <f>IF(N138=0," ",IF(N138/M138*100&gt;200,"св.200",N138/M138))</f>
        <v>0.5942347624282398</v>
      </c>
      <c r="P138" s="84">
        <v>557.4</v>
      </c>
      <c r="Q138" s="53">
        <v>367.2</v>
      </c>
      <c r="R138" s="54">
        <f t="shared" si="170"/>
        <v>0.65877287405812701</v>
      </c>
      <c r="S138" s="1"/>
      <c r="T138" s="1"/>
      <c r="U138" s="1"/>
      <c r="V138" s="1"/>
    </row>
    <row r="139" spans="1:22" s="19" customFormat="1" ht="15.05" customHeight="1" outlineLevel="1" x14ac:dyDescent="0.3">
      <c r="A139" s="17"/>
      <c r="B139" s="17"/>
      <c r="C139" s="52" t="s">
        <v>155</v>
      </c>
      <c r="D139" s="84">
        <f t="shared" si="128"/>
        <v>153.6</v>
      </c>
      <c r="E139" s="53">
        <f t="shared" si="137"/>
        <v>93</v>
      </c>
      <c r="F139" s="54">
        <f>IF(E139=0," ",IF(E139/D139*100&gt;200,"св.200",E139/D139))</f>
        <v>0.60546875</v>
      </c>
      <c r="G139" s="84">
        <v>0.3</v>
      </c>
      <c r="H139" s="120">
        <v>0.5</v>
      </c>
      <c r="I139" s="54">
        <f>IF(H139=0," ",IF(H139/G139*100&gt;200,"св.200",H139/G139))</f>
        <v>1.6666666666666667</v>
      </c>
      <c r="J139" s="84"/>
      <c r="K139" s="126"/>
      <c r="L139" s="59"/>
      <c r="M139" s="84">
        <v>22.4</v>
      </c>
      <c r="N139" s="53">
        <v>11.1</v>
      </c>
      <c r="O139" s="54">
        <f>IF(N139=0," ",IF(N139/M139*100&gt;200,"св.200",N139/M139))</f>
        <v>0.4955357142857143</v>
      </c>
      <c r="P139" s="84">
        <v>130.9</v>
      </c>
      <c r="Q139" s="53">
        <v>81.400000000000006</v>
      </c>
      <c r="R139" s="54">
        <f t="shared" si="170"/>
        <v>0.62184873949579833</v>
      </c>
      <c r="S139" s="2"/>
      <c r="T139" s="2"/>
      <c r="U139" s="2"/>
      <c r="V139" s="2"/>
    </row>
    <row r="140" spans="1:22" s="19" customFormat="1" ht="15.05" customHeight="1" outlineLevel="1" x14ac:dyDescent="0.3">
      <c r="A140" s="17"/>
      <c r="B140" s="17"/>
      <c r="C140" s="52" t="s">
        <v>156</v>
      </c>
      <c r="D140" s="84">
        <f t="shared" si="128"/>
        <v>147.4</v>
      </c>
      <c r="E140" s="53">
        <f t="shared" si="137"/>
        <v>81</v>
      </c>
      <c r="F140" s="54">
        <f>IF(E140=0," ",IF(E140/D140*100&gt;200,"св.200",E140/D140))</f>
        <v>0.54952510176390768</v>
      </c>
      <c r="G140" s="84">
        <v>5.0999999999999996</v>
      </c>
      <c r="H140" s="120">
        <v>2.2999999999999998</v>
      </c>
      <c r="I140" s="54">
        <f>IF(H140=0," ",IF(H140/G140*100&gt;200,"св.200",H140/G140))</f>
        <v>0.45098039215686275</v>
      </c>
      <c r="J140" s="84"/>
      <c r="K140" s="126"/>
      <c r="L140" s="59"/>
      <c r="M140" s="84">
        <v>14.4</v>
      </c>
      <c r="N140" s="53">
        <v>8.1999999999999993</v>
      </c>
      <c r="O140" s="54">
        <f>IF(N140=0," ",IF(N140/M140*100&gt;200,"св.200",N140/M140))</f>
        <v>0.56944444444444442</v>
      </c>
      <c r="P140" s="84">
        <v>127.9</v>
      </c>
      <c r="Q140" s="53">
        <v>70.5</v>
      </c>
      <c r="R140" s="54">
        <f t="shared" si="170"/>
        <v>0.55121188428459733</v>
      </c>
      <c r="S140" s="2"/>
      <c r="T140" s="2"/>
      <c r="U140" s="2"/>
      <c r="V140" s="2"/>
    </row>
    <row r="141" spans="1:22" s="19" customFormat="1" ht="15.05" customHeight="1" outlineLevel="1" x14ac:dyDescent="0.3">
      <c r="A141" s="17"/>
      <c r="B141" s="17"/>
      <c r="C141" s="52" t="s">
        <v>157</v>
      </c>
      <c r="D141" s="84">
        <f t="shared" si="128"/>
        <v>411.5</v>
      </c>
      <c r="E141" s="53">
        <f t="shared" si="137"/>
        <v>322.8</v>
      </c>
      <c r="F141" s="54">
        <f>IF(E141=0," ",IF(E141/D141*100&gt;200,"св.200",E141/D141))</f>
        <v>0.78444714459295262</v>
      </c>
      <c r="G141" s="84">
        <v>33.200000000000003</v>
      </c>
      <c r="H141" s="120">
        <v>23</v>
      </c>
      <c r="I141" s="54">
        <f>IF(H141=0," ",IF(H141/G141*100&gt;200,"св.200",H141/G141))</f>
        <v>0.69277108433734935</v>
      </c>
      <c r="J141" s="84"/>
      <c r="K141" s="126"/>
      <c r="L141" s="59"/>
      <c r="M141" s="84">
        <v>53.8</v>
      </c>
      <c r="N141" s="53">
        <v>27.6</v>
      </c>
      <c r="O141" s="54">
        <f>IF(N141=0," ",IF(N141/M141*100&gt;200,"св.200",N141/M141))</f>
        <v>0.51301115241635697</v>
      </c>
      <c r="P141" s="84">
        <v>324.5</v>
      </c>
      <c r="Q141" s="53">
        <v>272.2</v>
      </c>
      <c r="R141" s="54">
        <f t="shared" si="170"/>
        <v>0.8388289676425269</v>
      </c>
      <c r="S141" s="2"/>
      <c r="T141" s="2"/>
      <c r="U141" s="2"/>
      <c r="V141" s="2"/>
    </row>
    <row r="142" spans="1:22" s="3" customFormat="1" x14ac:dyDescent="0.3">
      <c r="A142" s="102"/>
      <c r="B142" s="102"/>
      <c r="C142" s="139" t="s">
        <v>33</v>
      </c>
      <c r="D142" s="140">
        <f>G142+J142+M142+P142</f>
        <v>122886.76999999999</v>
      </c>
      <c r="E142" s="140">
        <f>H142+K142+N142+Q142</f>
        <v>107509.77</v>
      </c>
      <c r="F142" s="141">
        <f t="shared" si="160"/>
        <v>0.87486854768825006</v>
      </c>
      <c r="G142" s="140">
        <f>G5+G10+G17+G23+G29+G41+G47+G55+G62+G68+G74+G79+G83+G89+G95+G100+G107+G114+G121+G130+G137</f>
        <v>21790.2</v>
      </c>
      <c r="H142" s="140">
        <f>H137+H130+H121+H114+H107+H100+H95+H89+H83+H79+H74+H68+H62+H55+H47+H41+H29+H23+H17+H10+H5</f>
        <v>23704</v>
      </c>
      <c r="I142" s="141">
        <f>IF(G142=0," ",IF(H142/G142*100&gt;200,"св.200",H142/G142))</f>
        <v>1.0878284733504051</v>
      </c>
      <c r="J142" s="140">
        <f>J5+J10+J17+J23+J29+J41+J47+J55+J62+J68+J74+J79+J83+J89+J95+J100+J107+J114+J121+J130+J137</f>
        <v>963.0999999999998</v>
      </c>
      <c r="K142" s="142">
        <f>K137+K130+K121+K114+K107+K83+K68+K62+K55+K47+K41+K29+K23+K17+K10+K5+K74+K79+K89+K95+K100</f>
        <v>322.81</v>
      </c>
      <c r="L142" s="141">
        <f t="shared" si="162"/>
        <v>0.33517807081299977</v>
      </c>
      <c r="M142" s="140">
        <f>M5+M10+M17+M23+M29+M41+M47+M55+M62+M68+M74+M79+M83+M89+M95+M100+M107+M114+M121+M130+M137</f>
        <v>31834.45</v>
      </c>
      <c r="N142" s="140">
        <f>N5+N10+N17+N23+N29+N41+N47+N55+N62+N68+N74+N79+N83+N89+N95+N100+N107+N114+N121+N130+N137</f>
        <v>19385.810000000001</v>
      </c>
      <c r="O142" s="141">
        <f t="shared" si="161"/>
        <v>0.60895696328976945</v>
      </c>
      <c r="P142" s="140">
        <f>P5+P10+P17+P23+P29+P41+P47+P55+P62+P68+P74+P79+P83+P89+P95+P100+P107+P114+P121+P130+P137</f>
        <v>68299.01999999999</v>
      </c>
      <c r="Q142" s="140">
        <f>Q5+Q10+Q17+Q23+Q29+Q41+Q47+Q55+Q62+Q68+Q74+Q79+Q83+Q89+Q95+Q100+Q107+Q114+Q121+Q130+Q137</f>
        <v>64097.15</v>
      </c>
      <c r="R142" s="143">
        <f>IF(P142=0," ",IF(Q142/P142*100&gt;200,"св.200",Q142/P142))</f>
        <v>0.93847832662899133</v>
      </c>
      <c r="S142" s="4"/>
      <c r="T142" s="4"/>
      <c r="U142" s="4"/>
      <c r="V142" s="4"/>
    </row>
    <row r="143" spans="1:22" s="3" customFormat="1" x14ac:dyDescent="0.3">
      <c r="A143" s="151"/>
      <c r="B143" s="151"/>
      <c r="C143" s="152"/>
      <c r="D143" s="153"/>
      <c r="E143" s="153"/>
      <c r="F143" s="154"/>
      <c r="G143" s="153"/>
      <c r="H143" s="153"/>
      <c r="I143" s="154"/>
      <c r="J143" s="153"/>
      <c r="K143" s="155"/>
      <c r="L143" s="154"/>
      <c r="M143" s="153"/>
      <c r="N143" s="153"/>
      <c r="O143" s="154"/>
      <c r="P143" s="153"/>
      <c r="Q143" s="153"/>
      <c r="R143" s="156"/>
      <c r="S143" s="4"/>
      <c r="T143" s="4"/>
      <c r="U143" s="4"/>
      <c r="V143" s="4"/>
    </row>
    <row r="144" spans="1:22" s="104" customFormat="1" ht="15.05" customHeight="1" outlineLevel="1" x14ac:dyDescent="0.3">
      <c r="A144" s="100"/>
      <c r="B144" s="100"/>
      <c r="C144" s="166" t="s">
        <v>190</v>
      </c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</row>
    <row r="145" spans="1:18" s="112" customFormat="1" ht="20.2" customHeight="1" outlineLevel="1" x14ac:dyDescent="0.3">
      <c r="A145" s="110"/>
      <c r="B145" s="110"/>
      <c r="C145" s="144"/>
      <c r="D145" s="148"/>
      <c r="E145" s="149"/>
      <c r="F145" s="107"/>
      <c r="G145" s="105"/>
      <c r="H145" s="105"/>
      <c r="I145" s="111"/>
      <c r="J145" s="111"/>
      <c r="K145" s="111"/>
      <c r="L145" s="111"/>
      <c r="M145" s="111"/>
      <c r="N145" s="107"/>
      <c r="O145" s="107"/>
      <c r="P145" s="107"/>
      <c r="Q145" s="107"/>
      <c r="R145" s="107"/>
    </row>
    <row r="146" spans="1:18" s="112" customFormat="1" hidden="1" outlineLevel="1" x14ac:dyDescent="0.3">
      <c r="A146" s="110"/>
      <c r="B146" s="110"/>
      <c r="C146" s="107"/>
      <c r="D146" s="107"/>
      <c r="E146" s="107"/>
      <c r="G146" s="103"/>
      <c r="H146" s="106"/>
      <c r="I146" s="113"/>
      <c r="J146" s="111"/>
      <c r="K146" s="111"/>
      <c r="L146" s="111"/>
      <c r="M146" s="111"/>
      <c r="N146" s="103"/>
      <c r="O146" s="113"/>
      <c r="P146" s="103"/>
      <c r="Q146" s="103"/>
      <c r="R146" s="113"/>
    </row>
    <row r="147" spans="1:18" s="112" customFormat="1" collapsed="1" x14ac:dyDescent="0.3">
      <c r="B147" s="110"/>
      <c r="C147" s="107"/>
      <c r="D147" s="108"/>
      <c r="E147" s="108"/>
      <c r="F147" s="108"/>
      <c r="G147" s="103"/>
      <c r="H147" s="103"/>
      <c r="I147" s="113"/>
      <c r="J147" s="111"/>
      <c r="K147" s="111"/>
      <c r="L147" s="111"/>
      <c r="M147" s="111"/>
      <c r="N147" s="103"/>
      <c r="O147" s="113"/>
      <c r="P147" s="103"/>
      <c r="Q147" s="103"/>
      <c r="R147" s="113"/>
    </row>
    <row r="148" spans="1:18" s="112" customFormat="1" x14ac:dyDescent="0.3">
      <c r="B148" s="114"/>
      <c r="C148" s="114"/>
      <c r="D148" s="114"/>
      <c r="E148" s="115"/>
      <c r="G148" s="103"/>
      <c r="H148" s="103"/>
      <c r="I148" s="113"/>
      <c r="J148" s="111"/>
      <c r="K148" s="111"/>
      <c r="L148" s="111"/>
      <c r="M148" s="111"/>
      <c r="N148" s="103"/>
      <c r="O148" s="113"/>
      <c r="P148" s="103"/>
      <c r="Q148" s="103"/>
      <c r="R148" s="113"/>
    </row>
    <row r="149" spans="1:18" s="112" customFormat="1" x14ac:dyDescent="0.3">
      <c r="C149" s="109"/>
      <c r="D149" s="109"/>
      <c r="E149" s="109"/>
      <c r="G149" s="103"/>
      <c r="H149" s="129"/>
      <c r="I149" s="113"/>
      <c r="J149" s="103"/>
      <c r="K149" s="103"/>
      <c r="L149" s="113"/>
      <c r="M149" s="103"/>
      <c r="N149" s="103"/>
      <c r="O149" s="113"/>
      <c r="P149" s="103"/>
      <c r="Q149" s="103"/>
      <c r="R149" s="113"/>
    </row>
  </sheetData>
  <mergeCells count="15">
    <mergeCell ref="C1:Q1"/>
    <mergeCell ref="A2:A3"/>
    <mergeCell ref="B2:B3"/>
    <mergeCell ref="O2:O3"/>
    <mergeCell ref="P2:Q2"/>
    <mergeCell ref="C144:R144"/>
    <mergeCell ref="R2:R3"/>
    <mergeCell ref="C2:C3"/>
    <mergeCell ref="I2:I3"/>
    <mergeCell ref="J2:K2"/>
    <mergeCell ref="L2:L3"/>
    <mergeCell ref="M2:N2"/>
    <mergeCell ref="D2:E2"/>
    <mergeCell ref="F2:F3"/>
    <mergeCell ref="G2:H2"/>
  </mergeCells>
  <printOptions horizontalCentered="1"/>
  <pageMargins left="0.51181102362204722" right="0.31496062992125984" top="0.35433070866141736" bottom="0.47244094488188981" header="0.31496062992125984" footer="0.31496062992125984"/>
  <pageSetup paperSize="8" scale="82" fitToHeight="0" orientation="landscape" r:id="rId1"/>
  <headerFooter>
    <oddFooter>&amp;C&amp;Z&amp;F(поселения)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округа_районы</vt:lpstr>
      <vt:lpstr>поселения</vt:lpstr>
      <vt:lpstr>округа_районы!Заголовки_для_печати</vt:lpstr>
      <vt:lpstr>поселения!Заголовки_для_печати</vt:lpstr>
      <vt:lpstr>округа_районы!Область_печати</vt:lpstr>
      <vt:lpstr>поселения!Область_печати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Баканова Ирина Владимировна</dc:creator>
  <cp:lastModifiedBy>Петрова Светлана Всеволодовна</cp:lastModifiedBy>
  <cp:lastPrinted>2025-11-01T06:43:38Z</cp:lastPrinted>
  <dcterms:created xsi:type="dcterms:W3CDTF">2014-06-09T12:14:06Z</dcterms:created>
  <dcterms:modified xsi:type="dcterms:W3CDTF">2025-11-01T06:44:34Z</dcterms:modified>
</cp:coreProperties>
</file>