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Резанова_ЕВ\НЕДОИМКА\2024\01.10.2024\"/>
    </mc:Choice>
  </mc:AlternateContent>
  <bookViews>
    <workbookView xWindow="0" yWindow="0" windowWidth="23610" windowHeight="9060"/>
  </bookViews>
  <sheets>
    <sheet name="округа_районы" sheetId="4" r:id="rId1"/>
    <sheet name="поселения" sheetId="5" r:id="rId2"/>
  </sheets>
  <definedNames>
    <definedName name="_xlnm._FilterDatabase" localSheetId="1" hidden="1">поселения!$A$3:$V$144</definedName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Q137" i="5" l="1"/>
  <c r="N137" i="5"/>
  <c r="K137" i="5"/>
  <c r="H137" i="5"/>
  <c r="Q130" i="5"/>
  <c r="N130" i="5"/>
  <c r="K130" i="5"/>
  <c r="H130" i="5"/>
  <c r="Q121" i="5"/>
  <c r="N121" i="5"/>
  <c r="K121" i="5"/>
  <c r="H121" i="5"/>
  <c r="Q114" i="5"/>
  <c r="N114" i="5"/>
  <c r="K114" i="5"/>
  <c r="H114" i="5"/>
  <c r="Q107" i="5"/>
  <c r="N107" i="5"/>
  <c r="K107" i="5"/>
  <c r="H107" i="5"/>
  <c r="Q100" i="5"/>
  <c r="N100" i="5"/>
  <c r="K100" i="5"/>
  <c r="H100" i="5"/>
  <c r="Q95" i="5"/>
  <c r="N95" i="5"/>
  <c r="K95" i="5"/>
  <c r="H95" i="5"/>
  <c r="Q89" i="5"/>
  <c r="N89" i="5"/>
  <c r="K89" i="5"/>
  <c r="H89" i="5"/>
  <c r="Q83" i="5"/>
  <c r="N83" i="5"/>
  <c r="K83" i="5"/>
  <c r="H83" i="5"/>
  <c r="Q79" i="5"/>
  <c r="N79" i="5"/>
  <c r="K79" i="5"/>
  <c r="H79" i="5"/>
  <c r="G79" i="5"/>
  <c r="Q74" i="5"/>
  <c r="N74" i="5"/>
  <c r="K74" i="5"/>
  <c r="H74" i="5"/>
  <c r="Q68" i="5"/>
  <c r="N68" i="5"/>
  <c r="K68" i="5"/>
  <c r="H68" i="5"/>
  <c r="Q62" i="5"/>
  <c r="N62" i="5"/>
  <c r="K62" i="5"/>
  <c r="H62" i="5"/>
  <c r="Q55" i="5"/>
  <c r="N55" i="5"/>
  <c r="K55" i="5"/>
  <c r="H55" i="5"/>
  <c r="Q47" i="5"/>
  <c r="N47" i="5"/>
  <c r="K47" i="5"/>
  <c r="H47" i="5"/>
  <c r="Q41" i="5"/>
  <c r="N41" i="5"/>
  <c r="K41" i="5"/>
  <c r="H41" i="5"/>
  <c r="Q29" i="5"/>
  <c r="N29" i="5"/>
  <c r="K29" i="5"/>
  <c r="H29" i="5"/>
  <c r="Q23" i="5"/>
  <c r="N23" i="5"/>
  <c r="K23" i="5"/>
  <c r="H23" i="5"/>
  <c r="Q17" i="5"/>
  <c r="N17" i="5"/>
  <c r="K17" i="5"/>
  <c r="H17" i="5"/>
  <c r="Q10" i="5"/>
  <c r="N10" i="5"/>
  <c r="K10" i="5"/>
  <c r="H10" i="5"/>
  <c r="Q5" i="5"/>
  <c r="N5" i="5"/>
  <c r="K5" i="5"/>
  <c r="H5" i="5"/>
  <c r="AD30" i="4" l="1"/>
  <c r="AF6" i="4" l="1"/>
  <c r="E141" i="5" l="1"/>
  <c r="E140" i="5"/>
  <c r="E139" i="5"/>
  <c r="E138" i="5"/>
  <c r="E136" i="5"/>
  <c r="E135" i="5"/>
  <c r="E134" i="5"/>
  <c r="E133" i="5"/>
  <c r="E132" i="5"/>
  <c r="E131" i="5"/>
  <c r="E129" i="5"/>
  <c r="E128" i="5"/>
  <c r="E127" i="5"/>
  <c r="E126" i="5"/>
  <c r="E125" i="5"/>
  <c r="E124" i="5"/>
  <c r="E123" i="5"/>
  <c r="E122" i="5"/>
  <c r="E120" i="5"/>
  <c r="E119" i="5"/>
  <c r="E118" i="5"/>
  <c r="E117" i="5"/>
  <c r="E116" i="5"/>
  <c r="E115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99" i="5"/>
  <c r="E98" i="5"/>
  <c r="E97" i="5"/>
  <c r="E96" i="5"/>
  <c r="E94" i="5"/>
  <c r="E93" i="5"/>
  <c r="E92" i="5"/>
  <c r="E91" i="5"/>
  <c r="E90" i="5"/>
  <c r="E88" i="5"/>
  <c r="E87" i="5"/>
  <c r="E86" i="5"/>
  <c r="E85" i="5"/>
  <c r="E84" i="5"/>
  <c r="E82" i="5"/>
  <c r="E81" i="5"/>
  <c r="E80" i="5"/>
  <c r="E78" i="5"/>
  <c r="E77" i="5"/>
  <c r="E76" i="5"/>
  <c r="E75" i="5"/>
  <c r="E73" i="5"/>
  <c r="E72" i="5"/>
  <c r="E71" i="5"/>
  <c r="E70" i="5"/>
  <c r="E69" i="5"/>
  <c r="E67" i="5"/>
  <c r="E66" i="5"/>
  <c r="E65" i="5"/>
  <c r="E64" i="5"/>
  <c r="E63" i="5"/>
  <c r="E61" i="5"/>
  <c r="E60" i="5"/>
  <c r="E59" i="5"/>
  <c r="E58" i="5"/>
  <c r="E57" i="5"/>
  <c r="E56" i="5"/>
  <c r="E54" i="5"/>
  <c r="E53" i="5"/>
  <c r="E52" i="5"/>
  <c r="E51" i="5"/>
  <c r="E50" i="5"/>
  <c r="E49" i="5"/>
  <c r="E48" i="5"/>
  <c r="E46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E28" i="5"/>
  <c r="E27" i="5"/>
  <c r="E26" i="5"/>
  <c r="E25" i="5"/>
  <c r="E24" i="5"/>
  <c r="E22" i="5"/>
  <c r="E21" i="5"/>
  <c r="E20" i="5"/>
  <c r="E19" i="5"/>
  <c r="E18" i="5"/>
  <c r="E16" i="5"/>
  <c r="E15" i="5"/>
  <c r="E14" i="5"/>
  <c r="E13" i="5"/>
  <c r="E12" i="5"/>
  <c r="E11" i="5"/>
  <c r="E9" i="5"/>
  <c r="E8" i="5"/>
  <c r="E7" i="5"/>
  <c r="E6" i="5"/>
  <c r="E89" i="5" l="1"/>
  <c r="E79" i="5"/>
  <c r="E29" i="5"/>
  <c r="E121" i="5"/>
  <c r="E5" i="5"/>
  <c r="E17" i="5"/>
  <c r="E137" i="5"/>
  <c r="E41" i="5"/>
  <c r="E62" i="5"/>
  <c r="E83" i="5"/>
  <c r="E114" i="5"/>
  <c r="E47" i="5"/>
  <c r="E74" i="5"/>
  <c r="E100" i="5"/>
  <c r="E23" i="5"/>
  <c r="E68" i="5"/>
  <c r="E95" i="5"/>
  <c r="E130" i="5"/>
  <c r="E10" i="5"/>
  <c r="E55" i="5"/>
  <c r="E107" i="5"/>
  <c r="E15" i="4" l="1"/>
  <c r="E14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2" i="4"/>
  <c r="E11" i="4"/>
  <c r="E10" i="4"/>
  <c r="E9" i="4"/>
  <c r="E8" i="4"/>
  <c r="E7" i="4"/>
  <c r="D36" i="4" l="1"/>
  <c r="Q142" i="5" l="1"/>
  <c r="D141" i="5" l="1"/>
  <c r="D140" i="5"/>
  <c r="D139" i="5"/>
  <c r="D138" i="5"/>
  <c r="D136" i="5"/>
  <c r="D135" i="5"/>
  <c r="D134" i="5"/>
  <c r="D133" i="5"/>
  <c r="D132" i="5"/>
  <c r="D131" i="5"/>
  <c r="D129" i="5"/>
  <c r="D128" i="5"/>
  <c r="D127" i="5"/>
  <c r="D126" i="5"/>
  <c r="D125" i="5"/>
  <c r="D124" i="5"/>
  <c r="D123" i="5"/>
  <c r="D122" i="5"/>
  <c r="D120" i="5"/>
  <c r="D119" i="5"/>
  <c r="D118" i="5"/>
  <c r="D117" i="5"/>
  <c r="D116" i="5"/>
  <c r="D115" i="5"/>
  <c r="D113" i="5"/>
  <c r="D112" i="5"/>
  <c r="D111" i="5"/>
  <c r="D110" i="5"/>
  <c r="D109" i="5"/>
  <c r="D108" i="5"/>
  <c r="D106" i="5"/>
  <c r="D105" i="5"/>
  <c r="D104" i="5"/>
  <c r="D103" i="5"/>
  <c r="D102" i="5"/>
  <c r="D101" i="5"/>
  <c r="D99" i="5"/>
  <c r="D98" i="5"/>
  <c r="D97" i="5"/>
  <c r="D96" i="5"/>
  <c r="D95" i="5" s="1"/>
  <c r="D94" i="5"/>
  <c r="D93" i="5"/>
  <c r="D92" i="5"/>
  <c r="D91" i="5"/>
  <c r="D90" i="5"/>
  <c r="D88" i="5"/>
  <c r="D87" i="5"/>
  <c r="D86" i="5"/>
  <c r="D85" i="5"/>
  <c r="D84" i="5"/>
  <c r="D82" i="5"/>
  <c r="D81" i="5"/>
  <c r="D80" i="5"/>
  <c r="D78" i="5"/>
  <c r="D77" i="5"/>
  <c r="D76" i="5"/>
  <c r="D74" i="5" s="1"/>
  <c r="D75" i="5"/>
  <c r="D73" i="5"/>
  <c r="D72" i="5"/>
  <c r="D71" i="5"/>
  <c r="D70" i="5"/>
  <c r="D69" i="5"/>
  <c r="D67" i="5"/>
  <c r="D66" i="5"/>
  <c r="D65" i="5"/>
  <c r="D64" i="5"/>
  <c r="D63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7" i="5" s="1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8" i="5"/>
  <c r="D27" i="5"/>
  <c r="D26" i="5"/>
  <c r="D25" i="5"/>
  <c r="D24" i="5"/>
  <c r="D22" i="5"/>
  <c r="D21" i="5"/>
  <c r="D20" i="5"/>
  <c r="D17" i="5" s="1"/>
  <c r="D19" i="5"/>
  <c r="D18" i="5"/>
  <c r="D16" i="5"/>
  <c r="D15" i="5"/>
  <c r="D14" i="5"/>
  <c r="D13" i="5"/>
  <c r="D12" i="5"/>
  <c r="D11" i="5"/>
  <c r="D9" i="5"/>
  <c r="D8" i="5"/>
  <c r="D7" i="5"/>
  <c r="D6" i="5"/>
  <c r="D121" i="5" l="1"/>
  <c r="D10" i="5"/>
  <c r="D41" i="5"/>
  <c r="D68" i="5"/>
  <c r="D89" i="5"/>
  <c r="D114" i="5"/>
  <c r="D5" i="5"/>
  <c r="D29" i="5"/>
  <c r="D62" i="5"/>
  <c r="D83" i="5"/>
  <c r="D107" i="5"/>
  <c r="D137" i="5"/>
  <c r="D23" i="5"/>
  <c r="D55" i="5"/>
  <c r="D79" i="5"/>
  <c r="D100" i="5"/>
  <c r="D130" i="5"/>
  <c r="H6" i="4"/>
  <c r="H13" i="4"/>
  <c r="D34" i="4"/>
  <c r="AR13" i="4" l="1"/>
  <c r="AO13" i="4"/>
  <c r="AL13" i="4"/>
  <c r="AI13" i="4"/>
  <c r="AF13" i="4"/>
  <c r="AC13" i="4"/>
  <c r="Z13" i="4"/>
  <c r="W13" i="4"/>
  <c r="T13" i="4"/>
  <c r="Q13" i="4"/>
  <c r="N13" i="4"/>
  <c r="K13" i="4"/>
  <c r="AR6" i="4"/>
  <c r="AL6" i="4"/>
  <c r="AC6" i="4"/>
  <c r="Z6" i="4"/>
  <c r="W6" i="4"/>
  <c r="T6" i="4"/>
  <c r="Q6" i="4"/>
  <c r="N6" i="4"/>
  <c r="K6" i="4"/>
  <c r="H35" i="4"/>
  <c r="I7" i="4"/>
  <c r="L7" i="4"/>
  <c r="O7" i="4"/>
  <c r="R7" i="4"/>
  <c r="U7" i="4"/>
  <c r="X7" i="4"/>
  <c r="AA7" i="4"/>
  <c r="AD7" i="4"/>
  <c r="AG7" i="4"/>
  <c r="AJ7" i="4"/>
  <c r="AM7" i="4"/>
  <c r="AP7" i="4"/>
  <c r="I8" i="4"/>
  <c r="L8" i="4"/>
  <c r="O8" i="4"/>
  <c r="R8" i="4"/>
  <c r="U8" i="4"/>
  <c r="X8" i="4"/>
  <c r="AA8" i="4"/>
  <c r="AD8" i="4"/>
  <c r="AG8" i="4"/>
  <c r="AJ8" i="4"/>
  <c r="AM8" i="4"/>
  <c r="AP8" i="4"/>
  <c r="I9" i="4"/>
  <c r="L9" i="4"/>
  <c r="O9" i="4"/>
  <c r="R9" i="4"/>
  <c r="U9" i="4"/>
  <c r="X9" i="4"/>
  <c r="AA9" i="4"/>
  <c r="AD9" i="4"/>
  <c r="AG9" i="4"/>
  <c r="AJ9" i="4"/>
  <c r="AM9" i="4"/>
  <c r="AP9" i="4"/>
  <c r="I10" i="4"/>
  <c r="L10" i="4"/>
  <c r="O10" i="4"/>
  <c r="R10" i="4"/>
  <c r="U10" i="4"/>
  <c r="X10" i="4"/>
  <c r="AA10" i="4"/>
  <c r="AD10" i="4"/>
  <c r="AG10" i="4"/>
  <c r="AJ10" i="4"/>
  <c r="AM10" i="4"/>
  <c r="AP10" i="4"/>
  <c r="I11" i="4"/>
  <c r="L11" i="4"/>
  <c r="O11" i="4"/>
  <c r="R11" i="4"/>
  <c r="U11" i="4"/>
  <c r="X11" i="4"/>
  <c r="AA11" i="4"/>
  <c r="AD11" i="4"/>
  <c r="AG11" i="4"/>
  <c r="AJ11" i="4"/>
  <c r="AM11" i="4"/>
  <c r="AP11" i="4"/>
  <c r="I12" i="4"/>
  <c r="L12" i="4"/>
  <c r="O12" i="4"/>
  <c r="R12" i="4"/>
  <c r="U12" i="4"/>
  <c r="X12" i="4"/>
  <c r="AA12" i="4"/>
  <c r="AD12" i="4"/>
  <c r="AG12" i="4"/>
  <c r="AJ12" i="4"/>
  <c r="AM12" i="4"/>
  <c r="AP12" i="4"/>
  <c r="I14" i="4"/>
  <c r="L14" i="4"/>
  <c r="O14" i="4"/>
  <c r="R14" i="4"/>
  <c r="U14" i="4"/>
  <c r="X14" i="4"/>
  <c r="AA14" i="4"/>
  <c r="AD14" i="4"/>
  <c r="AG14" i="4"/>
  <c r="AJ14" i="4"/>
  <c r="AM14" i="4"/>
  <c r="AP14" i="4"/>
  <c r="I15" i="4"/>
  <c r="L15" i="4"/>
  <c r="O15" i="4"/>
  <c r="R15" i="4"/>
  <c r="U15" i="4"/>
  <c r="X15" i="4"/>
  <c r="AA15" i="4"/>
  <c r="AD15" i="4"/>
  <c r="AG15" i="4"/>
  <c r="AJ15" i="4"/>
  <c r="AM15" i="4"/>
  <c r="AP15" i="4"/>
  <c r="I16" i="4"/>
  <c r="L16" i="4"/>
  <c r="O16" i="4"/>
  <c r="R16" i="4"/>
  <c r="U16" i="4"/>
  <c r="X16" i="4"/>
  <c r="AA16" i="4"/>
  <c r="AD16" i="4"/>
  <c r="AG16" i="4"/>
  <c r="AJ16" i="4"/>
  <c r="AM16" i="4"/>
  <c r="AP16" i="4"/>
  <c r="I17" i="4"/>
  <c r="L17" i="4"/>
  <c r="O17" i="4"/>
  <c r="R17" i="4"/>
  <c r="U17" i="4"/>
  <c r="X17" i="4"/>
  <c r="AA17" i="4"/>
  <c r="AD17" i="4"/>
  <c r="AG17" i="4"/>
  <c r="AJ17" i="4"/>
  <c r="AM17" i="4"/>
  <c r="AP17" i="4"/>
  <c r="I18" i="4"/>
  <c r="L18" i="4"/>
  <c r="O18" i="4"/>
  <c r="R18" i="4"/>
  <c r="U18" i="4"/>
  <c r="X18" i="4"/>
  <c r="AA18" i="4"/>
  <c r="AD18" i="4"/>
  <c r="AG18" i="4"/>
  <c r="AJ18" i="4"/>
  <c r="AM18" i="4"/>
  <c r="AP18" i="4"/>
  <c r="I19" i="4"/>
  <c r="L19" i="4"/>
  <c r="O19" i="4"/>
  <c r="R19" i="4"/>
  <c r="U19" i="4"/>
  <c r="X19" i="4"/>
  <c r="AA19" i="4"/>
  <c r="AG19" i="4"/>
  <c r="AJ19" i="4"/>
  <c r="AM19" i="4"/>
  <c r="AP19" i="4"/>
  <c r="I20" i="4"/>
  <c r="L20" i="4"/>
  <c r="O20" i="4"/>
  <c r="R20" i="4"/>
  <c r="U20" i="4"/>
  <c r="X20" i="4"/>
  <c r="AA20" i="4"/>
  <c r="AD20" i="4"/>
  <c r="AG20" i="4"/>
  <c r="AJ20" i="4"/>
  <c r="AM20" i="4"/>
  <c r="AP20" i="4"/>
  <c r="I21" i="4"/>
  <c r="L21" i="4"/>
  <c r="O21" i="4"/>
  <c r="R21" i="4"/>
  <c r="U21" i="4"/>
  <c r="X21" i="4"/>
  <c r="AA21" i="4"/>
  <c r="AD21" i="4"/>
  <c r="AG21" i="4"/>
  <c r="AJ21" i="4"/>
  <c r="AM21" i="4"/>
  <c r="AP21" i="4"/>
  <c r="I22" i="4"/>
  <c r="L22" i="4"/>
  <c r="O22" i="4"/>
  <c r="R22" i="4"/>
  <c r="U22" i="4"/>
  <c r="X22" i="4"/>
  <c r="AA22" i="4"/>
  <c r="AD22" i="4"/>
  <c r="AG22" i="4"/>
  <c r="AJ22" i="4"/>
  <c r="AM22" i="4"/>
  <c r="AP22" i="4"/>
  <c r="I23" i="4"/>
  <c r="L23" i="4"/>
  <c r="O23" i="4"/>
  <c r="R23" i="4"/>
  <c r="U23" i="4"/>
  <c r="X23" i="4"/>
  <c r="AA23" i="4"/>
  <c r="AG23" i="4"/>
  <c r="AJ23" i="4"/>
  <c r="AM23" i="4"/>
  <c r="AP23" i="4"/>
  <c r="I24" i="4"/>
  <c r="L24" i="4"/>
  <c r="O24" i="4"/>
  <c r="R24" i="4"/>
  <c r="U24" i="4"/>
  <c r="X24" i="4"/>
  <c r="AA24" i="4"/>
  <c r="AD24" i="4"/>
  <c r="AG24" i="4"/>
  <c r="AJ24" i="4"/>
  <c r="AM24" i="4"/>
  <c r="AP24" i="4"/>
  <c r="I25" i="4"/>
  <c r="L25" i="4"/>
  <c r="O25" i="4"/>
  <c r="R25" i="4"/>
  <c r="U25" i="4"/>
  <c r="X25" i="4"/>
  <c r="AA25" i="4"/>
  <c r="AD25" i="4"/>
  <c r="AG25" i="4"/>
  <c r="AJ25" i="4"/>
  <c r="AM25" i="4"/>
  <c r="AP25" i="4"/>
  <c r="I26" i="4"/>
  <c r="L26" i="4"/>
  <c r="O26" i="4"/>
  <c r="R26" i="4"/>
  <c r="U26" i="4"/>
  <c r="X26" i="4"/>
  <c r="AA26" i="4"/>
  <c r="AD26" i="4"/>
  <c r="AG26" i="4"/>
  <c r="AJ26" i="4"/>
  <c r="AM26" i="4"/>
  <c r="AP26" i="4"/>
  <c r="I27" i="4"/>
  <c r="L27" i="4"/>
  <c r="O27" i="4"/>
  <c r="R27" i="4"/>
  <c r="U27" i="4"/>
  <c r="X27" i="4"/>
  <c r="AA27" i="4"/>
  <c r="AD27" i="4"/>
  <c r="AG27" i="4"/>
  <c r="AJ27" i="4"/>
  <c r="AM27" i="4"/>
  <c r="AP27" i="4"/>
  <c r="I28" i="4"/>
  <c r="L28" i="4"/>
  <c r="O28" i="4"/>
  <c r="R28" i="4"/>
  <c r="U28" i="4"/>
  <c r="X28" i="4"/>
  <c r="AA28" i="4"/>
  <c r="AG28" i="4"/>
  <c r="AJ28" i="4"/>
  <c r="AM28" i="4"/>
  <c r="AP28" i="4"/>
  <c r="I29" i="4"/>
  <c r="L29" i="4"/>
  <c r="O29" i="4"/>
  <c r="R29" i="4"/>
  <c r="U29" i="4"/>
  <c r="X29" i="4"/>
  <c r="AA29" i="4"/>
  <c r="AD29" i="4"/>
  <c r="AG29" i="4"/>
  <c r="AJ29" i="4"/>
  <c r="AM29" i="4"/>
  <c r="AP29" i="4"/>
  <c r="I30" i="4"/>
  <c r="L30" i="4"/>
  <c r="O30" i="4"/>
  <c r="R30" i="4"/>
  <c r="U30" i="4"/>
  <c r="X30" i="4"/>
  <c r="AA30" i="4"/>
  <c r="AG30" i="4"/>
  <c r="AJ30" i="4"/>
  <c r="AM30" i="4"/>
  <c r="AP30" i="4"/>
  <c r="I31" i="4"/>
  <c r="L31" i="4"/>
  <c r="O31" i="4"/>
  <c r="R31" i="4"/>
  <c r="U31" i="4"/>
  <c r="X31" i="4"/>
  <c r="AA31" i="4"/>
  <c r="AD31" i="4"/>
  <c r="AG31" i="4"/>
  <c r="AJ31" i="4"/>
  <c r="AM31" i="4"/>
  <c r="AP31" i="4"/>
  <c r="I32" i="4"/>
  <c r="L32" i="4"/>
  <c r="O32" i="4"/>
  <c r="R32" i="4"/>
  <c r="U32" i="4"/>
  <c r="X32" i="4"/>
  <c r="AA32" i="4"/>
  <c r="AD32" i="4"/>
  <c r="AG32" i="4"/>
  <c r="AJ32" i="4"/>
  <c r="AM32" i="4"/>
  <c r="AP32" i="4"/>
  <c r="I33" i="4"/>
  <c r="L33" i="4"/>
  <c r="O33" i="4"/>
  <c r="R33" i="4"/>
  <c r="U33" i="4"/>
  <c r="X33" i="4"/>
  <c r="AA33" i="4"/>
  <c r="AD33" i="4"/>
  <c r="AG33" i="4"/>
  <c r="AJ33" i="4"/>
  <c r="AM33" i="4"/>
  <c r="AP33" i="4"/>
  <c r="I34" i="4"/>
  <c r="L34" i="4"/>
  <c r="O34" i="4"/>
  <c r="R34" i="4"/>
  <c r="U34" i="4"/>
  <c r="X34" i="4"/>
  <c r="AA34" i="4"/>
  <c r="AD34" i="4"/>
  <c r="AG34" i="4"/>
  <c r="AJ34" i="4"/>
  <c r="AM34" i="4"/>
  <c r="AP34" i="4"/>
  <c r="K142" i="5" l="1"/>
  <c r="AO6" i="4"/>
  <c r="N142" i="5" l="1"/>
  <c r="AU34" i="4" l="1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2" i="4"/>
  <c r="AU11" i="4"/>
  <c r="AU10" i="4"/>
  <c r="AU9" i="4"/>
  <c r="AU8" i="4"/>
  <c r="AU7" i="4"/>
  <c r="E13" i="4" l="1"/>
  <c r="E6" i="4"/>
  <c r="E35" i="4" l="1"/>
  <c r="K35" i="4"/>
  <c r="E36" i="4" l="1"/>
  <c r="AV11" i="4"/>
  <c r="AV9" i="4"/>
  <c r="AV7" i="4"/>
  <c r="AS12" i="4"/>
  <c r="AS11" i="4"/>
  <c r="AS10" i="4"/>
  <c r="AS9" i="4"/>
  <c r="AS8" i="4"/>
  <c r="AS7" i="4"/>
  <c r="AV8" i="4" l="1"/>
  <c r="AV10" i="4"/>
  <c r="AV12" i="4"/>
  <c r="L101" i="5" l="1"/>
  <c r="L102" i="5"/>
  <c r="L103" i="5"/>
  <c r="L104" i="5"/>
  <c r="L105" i="5"/>
  <c r="L106" i="5"/>
  <c r="R141" i="5" l="1"/>
  <c r="O141" i="5"/>
  <c r="R140" i="5"/>
  <c r="O140" i="5"/>
  <c r="R139" i="5"/>
  <c r="O139" i="5"/>
  <c r="R138" i="5"/>
  <c r="O138" i="5"/>
  <c r="L138" i="5"/>
  <c r="R136" i="5"/>
  <c r="O136" i="5"/>
  <c r="L136" i="5"/>
  <c r="R135" i="5"/>
  <c r="O135" i="5"/>
  <c r="L135" i="5"/>
  <c r="R134" i="5"/>
  <c r="O134" i="5"/>
  <c r="L134" i="5"/>
  <c r="R133" i="5"/>
  <c r="O133" i="5"/>
  <c r="R132" i="5"/>
  <c r="O132" i="5"/>
  <c r="L132" i="5"/>
  <c r="R131" i="5"/>
  <c r="O131" i="5"/>
  <c r="L131" i="5"/>
  <c r="R129" i="5"/>
  <c r="O129" i="5"/>
  <c r="L129" i="5"/>
  <c r="R128" i="5"/>
  <c r="O128" i="5"/>
  <c r="L128" i="5"/>
  <c r="R127" i="5"/>
  <c r="O127" i="5"/>
  <c r="L127" i="5"/>
  <c r="R126" i="5"/>
  <c r="O126" i="5"/>
  <c r="R125" i="5"/>
  <c r="O125" i="5"/>
  <c r="L125" i="5"/>
  <c r="R124" i="5"/>
  <c r="O124" i="5"/>
  <c r="R123" i="5"/>
  <c r="O123" i="5"/>
  <c r="L123" i="5"/>
  <c r="R122" i="5"/>
  <c r="O122" i="5"/>
  <c r="L122" i="5"/>
  <c r="R121" i="5"/>
  <c r="R120" i="5"/>
  <c r="O120" i="5"/>
  <c r="L120" i="5"/>
  <c r="R119" i="5"/>
  <c r="O119" i="5"/>
  <c r="L119" i="5"/>
  <c r="R118" i="5"/>
  <c r="O118" i="5"/>
  <c r="L118" i="5"/>
  <c r="R117" i="5"/>
  <c r="O117" i="5"/>
  <c r="L117" i="5"/>
  <c r="R116" i="5"/>
  <c r="O116" i="5"/>
  <c r="L116" i="5"/>
  <c r="R115" i="5"/>
  <c r="O115" i="5"/>
  <c r="L115" i="5"/>
  <c r="R114" i="5"/>
  <c r="O114" i="5"/>
  <c r="L114" i="5"/>
  <c r="R113" i="5"/>
  <c r="O113" i="5"/>
  <c r="L113" i="5"/>
  <c r="R112" i="5"/>
  <c r="O112" i="5"/>
  <c r="R111" i="5"/>
  <c r="O111" i="5"/>
  <c r="L111" i="5"/>
  <c r="R110" i="5"/>
  <c r="O110" i="5"/>
  <c r="R109" i="5"/>
  <c r="O109" i="5"/>
  <c r="L109" i="5"/>
  <c r="R108" i="5"/>
  <c r="O108" i="5"/>
  <c r="L108" i="5"/>
  <c r="L107" i="5"/>
  <c r="R106" i="5"/>
  <c r="O106" i="5"/>
  <c r="R105" i="5"/>
  <c r="O105" i="5"/>
  <c r="R104" i="5"/>
  <c r="O104" i="5"/>
  <c r="R103" i="5"/>
  <c r="O103" i="5"/>
  <c r="R102" i="5"/>
  <c r="O102" i="5"/>
  <c r="R101" i="5"/>
  <c r="O101" i="5"/>
  <c r="R100" i="5"/>
  <c r="L100" i="5"/>
  <c r="R99" i="5"/>
  <c r="O99" i="5"/>
  <c r="L99" i="5"/>
  <c r="R98" i="5"/>
  <c r="O98" i="5"/>
  <c r="L98" i="5"/>
  <c r="R97" i="5"/>
  <c r="O97" i="5"/>
  <c r="L97" i="5"/>
  <c r="R96" i="5"/>
  <c r="O96" i="5"/>
  <c r="L96" i="5"/>
  <c r="L95" i="5"/>
  <c r="R94" i="5"/>
  <c r="O94" i="5"/>
  <c r="L94" i="5"/>
  <c r="R93" i="5"/>
  <c r="O93" i="5"/>
  <c r="L93" i="5"/>
  <c r="R92" i="5"/>
  <c r="O92" i="5"/>
  <c r="L92" i="5"/>
  <c r="R91" i="5"/>
  <c r="O91" i="5"/>
  <c r="L91" i="5"/>
  <c r="R90" i="5"/>
  <c r="O90" i="5"/>
  <c r="L90" i="5"/>
  <c r="L89" i="5"/>
  <c r="R88" i="5"/>
  <c r="O88" i="5"/>
  <c r="L88" i="5"/>
  <c r="R87" i="5"/>
  <c r="O87" i="5"/>
  <c r="L87" i="5"/>
  <c r="R86" i="5"/>
  <c r="O86" i="5"/>
  <c r="L86" i="5"/>
  <c r="R85" i="5"/>
  <c r="O85" i="5"/>
  <c r="L85" i="5"/>
  <c r="R84" i="5"/>
  <c r="O84" i="5"/>
  <c r="O83" i="5"/>
  <c r="L83" i="5"/>
  <c r="R81" i="5"/>
  <c r="O81" i="5"/>
  <c r="L81" i="5"/>
  <c r="R82" i="5"/>
  <c r="O82" i="5"/>
  <c r="R80" i="5"/>
  <c r="O80" i="5"/>
  <c r="L80" i="5"/>
  <c r="L79" i="5"/>
  <c r="R78" i="5"/>
  <c r="L78" i="5"/>
  <c r="R77" i="5"/>
  <c r="R76" i="5"/>
  <c r="L76" i="5"/>
  <c r="R75" i="5"/>
  <c r="L75" i="5"/>
  <c r="L74" i="5"/>
  <c r="R73" i="5"/>
  <c r="O73" i="5"/>
  <c r="L73" i="5"/>
  <c r="R72" i="5"/>
  <c r="O72" i="5"/>
  <c r="L72" i="5"/>
  <c r="R71" i="5"/>
  <c r="O71" i="5"/>
  <c r="L71" i="5"/>
  <c r="R70" i="5"/>
  <c r="O70" i="5"/>
  <c r="L70" i="5"/>
  <c r="R69" i="5"/>
  <c r="O69" i="5"/>
  <c r="L68" i="5"/>
  <c r="R67" i="5"/>
  <c r="O67" i="5"/>
  <c r="R66" i="5"/>
  <c r="O66" i="5"/>
  <c r="L66" i="5"/>
  <c r="R65" i="5"/>
  <c r="O65" i="5"/>
  <c r="L65" i="5"/>
  <c r="R64" i="5"/>
  <c r="O64" i="5"/>
  <c r="R63" i="5"/>
  <c r="O63" i="5"/>
  <c r="L63" i="5"/>
  <c r="R61" i="5"/>
  <c r="O61" i="5"/>
  <c r="L61" i="5"/>
  <c r="R60" i="5"/>
  <c r="O60" i="5"/>
  <c r="L60" i="5"/>
  <c r="R59" i="5"/>
  <c r="O59" i="5"/>
  <c r="L59" i="5"/>
  <c r="R58" i="5"/>
  <c r="O58" i="5"/>
  <c r="L58" i="5"/>
  <c r="R57" i="5"/>
  <c r="O57" i="5"/>
  <c r="L57" i="5"/>
  <c r="R56" i="5"/>
  <c r="O56" i="5"/>
  <c r="L55" i="5"/>
  <c r="R54" i="5"/>
  <c r="O54" i="5"/>
  <c r="R53" i="5"/>
  <c r="O53" i="5"/>
  <c r="R52" i="5"/>
  <c r="O52" i="5"/>
  <c r="L52" i="5"/>
  <c r="R51" i="5"/>
  <c r="O51" i="5"/>
  <c r="R50" i="5"/>
  <c r="O50" i="5"/>
  <c r="R49" i="5"/>
  <c r="O49" i="5"/>
  <c r="L49" i="5"/>
  <c r="R48" i="5"/>
  <c r="O48" i="5"/>
  <c r="L48" i="5"/>
  <c r="R47" i="5"/>
  <c r="R46" i="5"/>
  <c r="O46" i="5"/>
  <c r="R45" i="5"/>
  <c r="O45" i="5"/>
  <c r="L45" i="5"/>
  <c r="R44" i="5"/>
  <c r="O44" i="5"/>
  <c r="L44" i="5"/>
  <c r="R43" i="5"/>
  <c r="O43" i="5"/>
  <c r="R42" i="5"/>
  <c r="O42" i="5"/>
  <c r="R40" i="5"/>
  <c r="O40" i="5"/>
  <c r="L40" i="5"/>
  <c r="R39" i="5"/>
  <c r="O39" i="5"/>
  <c r="L39" i="5"/>
  <c r="R38" i="5"/>
  <c r="O38" i="5"/>
  <c r="L38" i="5"/>
  <c r="R37" i="5"/>
  <c r="O37" i="5"/>
  <c r="L37" i="5"/>
  <c r="R36" i="5"/>
  <c r="O36" i="5"/>
  <c r="R35" i="5"/>
  <c r="O35" i="5"/>
  <c r="R34" i="5"/>
  <c r="O34" i="5"/>
  <c r="L34" i="5"/>
  <c r="R33" i="5"/>
  <c r="O33" i="5"/>
  <c r="L33" i="5"/>
  <c r="R32" i="5"/>
  <c r="O32" i="5"/>
  <c r="L32" i="5"/>
  <c r="R31" i="5"/>
  <c r="O31" i="5"/>
  <c r="L31" i="5"/>
  <c r="R30" i="5"/>
  <c r="O30" i="5"/>
  <c r="L30" i="5"/>
  <c r="R28" i="5"/>
  <c r="O28" i="5"/>
  <c r="L28" i="5"/>
  <c r="R27" i="5"/>
  <c r="O27" i="5"/>
  <c r="L27" i="5"/>
  <c r="R26" i="5"/>
  <c r="O26" i="5"/>
  <c r="L26" i="5"/>
  <c r="R25" i="5"/>
  <c r="O25" i="5"/>
  <c r="R24" i="5"/>
  <c r="O24" i="5"/>
  <c r="L24" i="5"/>
  <c r="L23" i="5"/>
  <c r="R22" i="5"/>
  <c r="O22" i="5"/>
  <c r="L22" i="5"/>
  <c r="R21" i="5"/>
  <c r="O21" i="5"/>
  <c r="L21" i="5"/>
  <c r="R20" i="5"/>
  <c r="O20" i="5"/>
  <c r="L20" i="5"/>
  <c r="R19" i="5"/>
  <c r="O19" i="5"/>
  <c r="R18" i="5"/>
  <c r="O18" i="5"/>
  <c r="R16" i="5"/>
  <c r="O16" i="5"/>
  <c r="L16" i="5"/>
  <c r="R15" i="5"/>
  <c r="O15" i="5"/>
  <c r="L15" i="5"/>
  <c r="R14" i="5"/>
  <c r="O14" i="5"/>
  <c r="L14" i="5"/>
  <c r="R13" i="5"/>
  <c r="O13" i="5"/>
  <c r="L13" i="5"/>
  <c r="R12" i="5"/>
  <c r="O12" i="5"/>
  <c r="L12" i="5"/>
  <c r="R11" i="5"/>
  <c r="O11" i="5"/>
  <c r="L11" i="5"/>
  <c r="O10" i="5"/>
  <c r="L10" i="5"/>
  <c r="R9" i="5"/>
  <c r="O9" i="5"/>
  <c r="L9" i="5"/>
  <c r="R8" i="5"/>
  <c r="O8" i="5"/>
  <c r="L8" i="5"/>
  <c r="R7" i="5"/>
  <c r="O7" i="5"/>
  <c r="L7" i="5"/>
  <c r="R6" i="5"/>
  <c r="O6" i="5"/>
  <c r="O5" i="5"/>
  <c r="R4" i="5"/>
  <c r="O4" i="5"/>
  <c r="L4" i="5"/>
  <c r="AV34" i="4"/>
  <c r="AS34" i="4"/>
  <c r="AV33" i="4"/>
  <c r="AS33" i="4"/>
  <c r="D33" i="4"/>
  <c r="AV32" i="4"/>
  <c r="D32" i="4"/>
  <c r="F32" i="4" s="1"/>
  <c r="AV31" i="4"/>
  <c r="AS31" i="4"/>
  <c r="D31" i="4"/>
  <c r="AV30" i="4"/>
  <c r="AS30" i="4"/>
  <c r="D30" i="4"/>
  <c r="AV29" i="4"/>
  <c r="AS29" i="4"/>
  <c r="D29" i="4"/>
  <c r="AV28" i="4"/>
  <c r="AS28" i="4"/>
  <c r="D28" i="4"/>
  <c r="AV27" i="4"/>
  <c r="AS27" i="4"/>
  <c r="D27" i="4"/>
  <c r="AV26" i="4"/>
  <c r="AS26" i="4"/>
  <c r="D26" i="4"/>
  <c r="AV25" i="4"/>
  <c r="AS25" i="4"/>
  <c r="D25" i="4"/>
  <c r="AV24" i="4"/>
  <c r="AS24" i="4"/>
  <c r="D24" i="4"/>
  <c r="AV23" i="4"/>
  <c r="AS23" i="4"/>
  <c r="D23" i="4"/>
  <c r="AV22" i="4"/>
  <c r="AS22" i="4"/>
  <c r="D22" i="4"/>
  <c r="AV21" i="4"/>
  <c r="AS21" i="4"/>
  <c r="D21" i="4"/>
  <c r="AV20" i="4"/>
  <c r="AS20" i="4"/>
  <c r="D20" i="4"/>
  <c r="AV19" i="4"/>
  <c r="AS19" i="4"/>
  <c r="D19" i="4"/>
  <c r="AV18" i="4"/>
  <c r="AS18" i="4"/>
  <c r="D18" i="4"/>
  <c r="F18" i="4" s="1"/>
  <c r="AV17" i="4"/>
  <c r="AS17" i="4"/>
  <c r="D17" i="4"/>
  <c r="AV16" i="4"/>
  <c r="AS16" i="4"/>
  <c r="D16" i="4"/>
  <c r="AV15" i="4"/>
  <c r="AS15" i="4"/>
  <c r="D15" i="4"/>
  <c r="AV14" i="4"/>
  <c r="AS14" i="4"/>
  <c r="D14" i="4"/>
  <c r="AJ13" i="4"/>
  <c r="AA13" i="4"/>
  <c r="X13" i="4"/>
  <c r="D12" i="4"/>
  <c r="D11" i="4"/>
  <c r="D10" i="4"/>
  <c r="D9" i="4"/>
  <c r="D8" i="4"/>
  <c r="D7" i="4"/>
  <c r="AI6" i="4"/>
  <c r="AB35" i="4"/>
  <c r="Z35" i="4"/>
  <c r="U6" i="4"/>
  <c r="O6" i="4"/>
  <c r="I6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AH35" i="4" l="1"/>
  <c r="J35" i="4"/>
  <c r="S35" i="4"/>
  <c r="M35" i="4"/>
  <c r="AD6" i="4"/>
  <c r="G35" i="4"/>
  <c r="V35" i="4"/>
  <c r="Y35" i="4"/>
  <c r="AA35" i="4" s="1"/>
  <c r="W35" i="4"/>
  <c r="O79" i="5"/>
  <c r="L130" i="5"/>
  <c r="AP6" i="4"/>
  <c r="L13" i="4"/>
  <c r="AL35" i="4"/>
  <c r="X6" i="4"/>
  <c r="O89" i="5"/>
  <c r="R62" i="5"/>
  <c r="O55" i="5"/>
  <c r="R29" i="5"/>
  <c r="L6" i="4"/>
  <c r="R83" i="5"/>
  <c r="R10" i="5"/>
  <c r="O23" i="5"/>
  <c r="O17" i="5"/>
  <c r="R68" i="5"/>
  <c r="R107" i="5"/>
  <c r="O137" i="5"/>
  <c r="AQ35" i="4"/>
  <c r="AS6" i="4"/>
  <c r="AP13" i="4"/>
  <c r="AN35" i="4"/>
  <c r="AM13" i="4"/>
  <c r="AK35" i="4"/>
  <c r="AE35" i="4"/>
  <c r="D6" i="4"/>
  <c r="AD13" i="4"/>
  <c r="F17" i="4"/>
  <c r="F22" i="4"/>
  <c r="F20" i="4"/>
  <c r="F33" i="4"/>
  <c r="F16" i="4"/>
  <c r="F34" i="4"/>
  <c r="F15" i="4"/>
  <c r="F19" i="4"/>
  <c r="F26" i="4"/>
  <c r="F27" i="4"/>
  <c r="F23" i="4"/>
  <c r="F24" i="4"/>
  <c r="F28" i="4"/>
  <c r="F29" i="4"/>
  <c r="F31" i="4"/>
  <c r="F25" i="4"/>
  <c r="F30" i="4"/>
  <c r="D13" i="4"/>
  <c r="F21" i="4"/>
  <c r="P35" i="4"/>
  <c r="R6" i="4"/>
  <c r="AI35" i="4"/>
  <c r="AJ35" i="4" s="1"/>
  <c r="AJ6" i="4"/>
  <c r="AA6" i="4"/>
  <c r="AM6" i="4"/>
  <c r="Q35" i="4"/>
  <c r="AO35" i="4"/>
  <c r="I35" i="4"/>
  <c r="N35" i="4"/>
  <c r="T35" i="4"/>
  <c r="U35" i="4" s="1"/>
  <c r="L137" i="5"/>
  <c r="M142" i="5"/>
  <c r="R23" i="5"/>
  <c r="O29" i="5"/>
  <c r="R41" i="5"/>
  <c r="O68" i="5"/>
  <c r="R79" i="5"/>
  <c r="O95" i="5"/>
  <c r="R17" i="5"/>
  <c r="O100" i="5"/>
  <c r="R130" i="5"/>
  <c r="R137" i="5"/>
  <c r="J142" i="5"/>
  <c r="O41" i="5"/>
  <c r="G142" i="5"/>
  <c r="R89" i="5"/>
  <c r="R95" i="5"/>
  <c r="R74" i="5"/>
  <c r="R55" i="5"/>
  <c r="R5" i="5"/>
  <c r="O130" i="5"/>
  <c r="O121" i="5"/>
  <c r="O107" i="5"/>
  <c r="O62" i="5"/>
  <c r="O47" i="5"/>
  <c r="P142" i="5"/>
  <c r="AS13" i="4"/>
  <c r="AR35" i="4"/>
  <c r="AC35" i="4"/>
  <c r="AD35" i="4" s="1"/>
  <c r="U13" i="4"/>
  <c r="R13" i="4"/>
  <c r="O13" i="4"/>
  <c r="I13" i="4"/>
  <c r="X35" i="4" l="1"/>
  <c r="O35" i="4"/>
  <c r="D35" i="4"/>
  <c r="AP35" i="4"/>
  <c r="L35" i="4"/>
  <c r="AM35" i="4"/>
  <c r="AS35" i="4"/>
  <c r="AT35" i="4"/>
  <c r="R35" i="4"/>
  <c r="R142" i="5"/>
  <c r="D142" i="5"/>
  <c r="D144" i="5" s="1"/>
  <c r="F10" i="4" l="1"/>
  <c r="F8" i="4"/>
  <c r="F9" i="4"/>
  <c r="F12" i="4"/>
  <c r="F11" i="4" l="1"/>
  <c r="F7" i="4"/>
  <c r="AU6" i="4"/>
  <c r="AG6" i="4" l="1"/>
  <c r="F6" i="4"/>
  <c r="AV6" i="4" l="1"/>
  <c r="F13" i="4"/>
  <c r="AU13" i="4" l="1"/>
  <c r="AU35" i="4" s="1"/>
  <c r="AV35" i="4" s="1"/>
  <c r="AG13" i="4"/>
  <c r="AF35" i="4"/>
  <c r="AG35" i="4" s="1"/>
  <c r="F14" i="4"/>
  <c r="L5" i="5"/>
  <c r="L56" i="5"/>
  <c r="L62" i="5"/>
  <c r="L121" i="5"/>
  <c r="L84" i="5"/>
  <c r="L54" i="5"/>
  <c r="L53" i="5"/>
  <c r="L64" i="5"/>
  <c r="L124" i="5"/>
  <c r="L6" i="5"/>
  <c r="L67" i="5"/>
  <c r="L42" i="5"/>
  <c r="L126" i="5"/>
  <c r="L19" i="5"/>
  <c r="L43" i="5"/>
  <c r="L35" i="5"/>
  <c r="L29" i="5"/>
  <c r="L112" i="5"/>
  <c r="L25" i="5"/>
  <c r="L18" i="5"/>
  <c r="L17" i="5"/>
  <c r="AV13" i="4" l="1"/>
  <c r="F35" i="4"/>
  <c r="F133" i="5"/>
  <c r="L46" i="5" l="1"/>
  <c r="L41" i="5"/>
  <c r="L50" i="5"/>
  <c r="L47" i="5" l="1"/>
  <c r="L142" i="5"/>
  <c r="L110" i="5"/>
  <c r="O76" i="5" l="1"/>
  <c r="O78" i="5"/>
  <c r="O77" i="5"/>
  <c r="O75" i="5"/>
  <c r="O74" i="5"/>
  <c r="O142" i="5" l="1"/>
  <c r="I55" i="5"/>
  <c r="I17" i="5"/>
  <c r="I68" i="5"/>
  <c r="F73" i="5"/>
  <c r="F43" i="5"/>
  <c r="F113" i="5"/>
  <c r="F45" i="5"/>
  <c r="F128" i="5"/>
  <c r="F94" i="5"/>
  <c r="F36" i="5"/>
  <c r="F52" i="5"/>
  <c r="F97" i="5"/>
  <c r="F139" i="5"/>
  <c r="F40" i="5"/>
  <c r="F20" i="5"/>
  <c r="F126" i="5"/>
  <c r="F80" i="5"/>
  <c r="F96" i="5"/>
  <c r="I107" i="5"/>
  <c r="I130" i="5"/>
  <c r="I95" i="5"/>
  <c r="F116" i="5"/>
  <c r="F71" i="5"/>
  <c r="I132" i="5"/>
  <c r="F132" i="5"/>
  <c r="I49" i="5"/>
  <c r="F49" i="5"/>
  <c r="I92" i="5"/>
  <c r="F92" i="5"/>
  <c r="I51" i="5"/>
  <c r="F51" i="5"/>
  <c r="I13" i="5"/>
  <c r="F13" i="5"/>
  <c r="F24" i="5"/>
  <c r="I34" i="5"/>
  <c r="F34" i="5"/>
  <c r="F39" i="5"/>
  <c r="F141" i="5"/>
  <c r="I35" i="5"/>
  <c r="F35" i="5"/>
  <c r="I101" i="5"/>
  <c r="F104" i="5"/>
  <c r="I104" i="5"/>
  <c r="I97" i="5"/>
  <c r="F117" i="5"/>
  <c r="I117" i="5"/>
  <c r="F112" i="5"/>
  <c r="I40" i="5"/>
  <c r="F12" i="5"/>
  <c r="I12" i="5"/>
  <c r="F66" i="5"/>
  <c r="I126" i="5"/>
  <c r="F122" i="5"/>
  <c r="F69" i="5"/>
  <c r="F14" i="5"/>
  <c r="F53" i="5"/>
  <c r="F110" i="5"/>
  <c r="F22" i="5"/>
  <c r="F127" i="5"/>
  <c r="I96" i="5"/>
  <c r="F15" i="5"/>
  <c r="I83" i="5"/>
  <c r="I70" i="5"/>
  <c r="I100" i="5"/>
  <c r="I23" i="5"/>
  <c r="I121" i="5"/>
  <c r="I73" i="5"/>
  <c r="I59" i="5"/>
  <c r="F59" i="5"/>
  <c r="I58" i="5"/>
  <c r="F58" i="5"/>
  <c r="I72" i="5"/>
  <c r="F72" i="5"/>
  <c r="I103" i="5"/>
  <c r="F103" i="5"/>
  <c r="I86" i="5"/>
  <c r="F86" i="5"/>
  <c r="I90" i="5"/>
  <c r="F90" i="5"/>
  <c r="I37" i="5"/>
  <c r="F37" i="5"/>
  <c r="I111" i="5"/>
  <c r="F111" i="5"/>
  <c r="I125" i="5"/>
  <c r="F125" i="5"/>
  <c r="I61" i="5"/>
  <c r="F61" i="5"/>
  <c r="I128" i="5"/>
  <c r="I7" i="5"/>
  <c r="F7" i="5"/>
  <c r="I94" i="5"/>
  <c r="I98" i="5"/>
  <c r="F98" i="5"/>
  <c r="I141" i="5"/>
  <c r="I19" i="5"/>
  <c r="F19" i="5"/>
  <c r="I131" i="5"/>
  <c r="F131" i="5"/>
  <c r="I109" i="5"/>
  <c r="F109" i="5"/>
  <c r="I112" i="5"/>
  <c r="I66" i="5"/>
  <c r="I33" i="5"/>
  <c r="F33" i="5"/>
  <c r="I82" i="5"/>
  <c r="F82" i="5"/>
  <c r="I27" i="5"/>
  <c r="F27" i="5"/>
  <c r="I80" i="5"/>
  <c r="I14" i="5"/>
  <c r="I53" i="5"/>
  <c r="F48" i="5"/>
  <c r="I15" i="5"/>
  <c r="I41" i="5"/>
  <c r="I114" i="5"/>
  <c r="I120" i="5"/>
  <c r="F120" i="5"/>
  <c r="I21" i="5"/>
  <c r="F21" i="5"/>
  <c r="I85" i="5"/>
  <c r="F85" i="5"/>
  <c r="I118" i="5"/>
  <c r="F118" i="5"/>
  <c r="I69" i="5"/>
  <c r="I127" i="5"/>
  <c r="F108" i="5"/>
  <c r="F57" i="5"/>
  <c r="I42" i="5"/>
  <c r="F8" i="5"/>
  <c r="F138" i="5"/>
  <c r="F115" i="5"/>
  <c r="I43" i="5"/>
  <c r="I123" i="5"/>
  <c r="F123" i="5"/>
  <c r="I57" i="5"/>
  <c r="F87" i="5"/>
  <c r="F106" i="5"/>
  <c r="F64" i="5"/>
  <c r="F124" i="5"/>
  <c r="F76" i="5"/>
  <c r="I62" i="5"/>
  <c r="I47" i="5"/>
  <c r="I38" i="5"/>
  <c r="F38" i="5"/>
  <c r="I71" i="5"/>
  <c r="I45" i="5"/>
  <c r="I65" i="5"/>
  <c r="F65" i="5"/>
  <c r="I91" i="5"/>
  <c r="F91" i="5"/>
  <c r="I52" i="5"/>
  <c r="I20" i="5"/>
  <c r="I60" i="5"/>
  <c r="F60" i="5"/>
  <c r="I48" i="5"/>
  <c r="I46" i="5"/>
  <c r="F46" i="5"/>
  <c r="F140" i="5"/>
  <c r="I87" i="5"/>
  <c r="I106" i="5"/>
  <c r="I64" i="5"/>
  <c r="F50" i="5"/>
  <c r="I25" i="5"/>
  <c r="F25" i="5"/>
  <c r="I99" i="5"/>
  <c r="F99" i="5"/>
  <c r="F102" i="5"/>
  <c r="I26" i="5"/>
  <c r="F26" i="5"/>
  <c r="F134" i="5"/>
  <c r="F16" i="5"/>
  <c r="F30" i="5"/>
  <c r="I30" i="5"/>
  <c r="I10" i="5"/>
  <c r="I76" i="5"/>
  <c r="F75" i="5"/>
  <c r="I116" i="5"/>
  <c r="I81" i="5"/>
  <c r="I22" i="5"/>
  <c r="I108" i="5"/>
  <c r="I32" i="5"/>
  <c r="F32" i="5"/>
  <c r="I105" i="5"/>
  <c r="F105" i="5"/>
  <c r="I16" i="5"/>
  <c r="I77" i="5"/>
  <c r="F77" i="5"/>
  <c r="I89" i="5"/>
  <c r="I137" i="5"/>
  <c r="I113" i="5"/>
  <c r="I93" i="5"/>
  <c r="F93" i="5"/>
  <c r="I18" i="5"/>
  <c r="I39" i="5"/>
  <c r="I36" i="5"/>
  <c r="I6" i="5"/>
  <c r="F6" i="5"/>
  <c r="I44" i="5"/>
  <c r="F44" i="5"/>
  <c r="I24" i="5"/>
  <c r="I110" i="5"/>
  <c r="I9" i="5"/>
  <c r="F9" i="5"/>
  <c r="I88" i="5"/>
  <c r="F88" i="5"/>
  <c r="I11" i="5"/>
  <c r="F11" i="5"/>
  <c r="I8" i="5"/>
  <c r="I50" i="5"/>
  <c r="I124" i="5"/>
  <c r="I63" i="5"/>
  <c r="I84" i="5"/>
  <c r="F84" i="5"/>
  <c r="I119" i="5"/>
  <c r="F119" i="5"/>
  <c r="F135" i="5"/>
  <c r="I54" i="5"/>
  <c r="F54" i="5"/>
  <c r="I75" i="5"/>
  <c r="I5" i="5"/>
  <c r="I74" i="5"/>
  <c r="I67" i="5"/>
  <c r="F67" i="5"/>
  <c r="I136" i="5"/>
  <c r="F136" i="5"/>
  <c r="I122" i="5"/>
  <c r="I56" i="5"/>
  <c r="F56" i="5"/>
  <c r="I31" i="5"/>
  <c r="F31" i="5"/>
  <c r="I129" i="5"/>
  <c r="F129" i="5"/>
  <c r="I28" i="5"/>
  <c r="F28" i="5"/>
  <c r="I115" i="5"/>
  <c r="I102" i="5"/>
  <c r="I134" i="5"/>
  <c r="I79" i="5"/>
  <c r="I78" i="5"/>
  <c r="F78" i="5"/>
  <c r="F107" i="5" l="1"/>
  <c r="F137" i="5"/>
  <c r="F68" i="5"/>
  <c r="F29" i="5"/>
  <c r="F100" i="5"/>
  <c r="F79" i="5"/>
  <c r="I29" i="5"/>
  <c r="H142" i="5" s="1"/>
  <c r="E142" i="5" s="1"/>
  <c r="F41" i="5"/>
  <c r="F70" i="5"/>
  <c r="F17" i="5"/>
  <c r="F101" i="5"/>
  <c r="F83" i="5"/>
  <c r="F55" i="5"/>
  <c r="F62" i="5"/>
  <c r="F81" i="5"/>
  <c r="F63" i="5"/>
  <c r="F130" i="5"/>
  <c r="F121" i="5"/>
  <c r="F18" i="5"/>
  <c r="F74" i="5"/>
  <c r="F42" i="5"/>
  <c r="F47" i="5"/>
  <c r="F89" i="5"/>
  <c r="F95" i="5"/>
  <c r="F10" i="5"/>
  <c r="F5" i="5"/>
  <c r="F114" i="5"/>
  <c r="F23" i="5"/>
  <c r="I142" i="5" l="1"/>
  <c r="I135" i="5"/>
  <c r="I140" i="5"/>
  <c r="I138" i="5"/>
  <c r="I139" i="5"/>
  <c r="F142" i="5" l="1"/>
</calcChain>
</file>

<file path=xl/sharedStrings.xml><?xml version="1.0" encoding="utf-8"?>
<sst xmlns="http://schemas.openxmlformats.org/spreadsheetml/2006/main" count="261" uniqueCount="196">
  <si>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</si>
  <si>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</si>
  <si>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</si>
  <si>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</si>
  <si>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</si>
  <si>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</si>
  <si>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</si>
  <si>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</si>
  <si>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</si>
  <si>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</si>
  <si>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</si>
  <si>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</si>
  <si>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</si>
  <si>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</si>
  <si>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</si>
  <si>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</si>
  <si>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</si>
  <si>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</si>
  <si>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</si>
  <si>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</si>
  <si>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</si>
  <si>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</si>
  <si>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</si>
  <si>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</si>
  <si>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</si>
  <si>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</si>
  <si>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Задолженность по отмененным налогам  - всего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</si>
  <si>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</si>
  <si>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</si>
  <si>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</si>
  <si>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</si>
  <si>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</si>
  <si>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</si>
  <si>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</si>
  <si>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</si>
  <si>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</si>
  <si>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</si>
  <si>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</si>
  <si>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</si>
  <si>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</si>
  <si>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</si>
  <si>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</si>
  <si>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</si>
  <si>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</si>
  <si>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</si>
  <si>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</si>
  <si>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</si>
  <si>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</si>
  <si>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</si>
  <si>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</si>
  <si>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</si>
  <si>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</si>
  <si>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</si>
  <si>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</si>
  <si>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</si>
  <si>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</si>
  <si>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</si>
  <si>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</si>
  <si>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</si>
  <si>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</si>
  <si>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</si>
  <si>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</si>
  <si>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</si>
  <si>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</si>
  <si>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</si>
  <si>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</si>
  <si>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</si>
  <si>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</si>
  <si>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</si>
  <si>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</si>
  <si>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</si>
  <si>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</si>
  <si>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</si>
  <si>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</si>
  <si>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</si>
  <si>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</si>
  <si>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</si>
  <si>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</si>
  <si>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</si>
  <si>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</si>
  <si>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</si>
  <si>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</si>
  <si>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</si>
  <si>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</si>
  <si>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</si>
  <si>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</si>
  <si>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</si>
  <si>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</si>
  <si>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</si>
  <si>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</si>
  <si>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</si>
  <si>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</si>
  <si>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</si>
  <si>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</si>
  <si>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</si>
  <si>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</si>
  <si>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</si>
  <si>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</si>
  <si>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</si>
  <si>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</si>
  <si>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</si>
  <si>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</si>
  <si>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</si>
  <si>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</si>
  <si>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</si>
  <si>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</si>
  <si>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</si>
  <si>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</si>
  <si>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</si>
  <si>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</si>
  <si>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</si>
  <si>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</si>
  <si>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</si>
  <si>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</si>
  <si>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</si>
  <si>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</si>
  <si>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</si>
  <si>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</si>
  <si>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</si>
  <si>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</si>
  <si>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</si>
  <si>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</si>
  <si>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</si>
  <si>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</si>
  <si>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</si>
  <si>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</si>
  <si>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</si>
  <si>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</si>
  <si>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</si>
  <si>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</si>
  <si>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</si>
  <si>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</si>
  <si>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</si>
  <si>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</si>
  <si>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</si>
  <si>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</si>
  <si>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</si>
  <si>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</si>
  <si>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</si>
  <si>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</si>
  <si>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</si>
  <si>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</si>
  <si>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</si>
  <si>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</si>
  <si>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</si>
  <si>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</si>
  <si>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</si>
  <si>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</si>
  <si>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</si>
  <si>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</si>
  <si>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</si>
  <si>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</si>
  <si>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</si>
  <si>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</si>
  <si>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</si>
  <si>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</si>
  <si>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</si>
  <si>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</si>
  <si>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</si>
  <si>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</si>
  <si>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</si>
  <si>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</si>
  <si>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</si>
  <si>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</si>
  <si>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</si>
  <si>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</si>
  <si>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</si>
  <si>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</si>
  <si>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</si>
  <si>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</si>
  <si>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</si>
  <si>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</si>
  <si>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</si>
  <si>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</si>
  <si>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</si>
  <si>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</si>
  <si>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</si>
  <si>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</si>
  <si>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</si>
  <si>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</si>
  <si>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</si>
  <si>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</si>
  <si>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</si>
  <si>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</si>
  <si>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</si>
  <si>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</si>
  <si>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Недоимка по прочим налогам (НДПИ, госпошлина)</t>
  </si>
  <si>
    <t>Недоимка по налогам и сборам всего</t>
  </si>
  <si>
    <t>на 01.01.2024</t>
  </si>
  <si>
    <t>*- недоимка по налогу, взимаемому в связи с применением УСН, на 1 января 2024 года пересчитана в нормативах 2024 года</t>
  </si>
  <si>
    <t>суммы по  "недоимка свод"</t>
  </si>
  <si>
    <t>суммы по "недомка свод"</t>
  </si>
  <si>
    <t>Недоимка по налогу на прибыль организаций, зачислявшийся до 1 января 2006 г.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</si>
  <si>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01.10.2024 года (тыс.руб.)</t>
  </si>
  <si>
    <t>на 01.10.2024</t>
  </si>
  <si>
    <t xml:space="preserve">Сведения о динамике недоимки по налогам и сборам в бюджеты поселений по состоянию на 01.10.2024 г.(тыс.руб)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</si>
</sst>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#,##0.0000"/>
    <numFmt numFmtId="171" formatCode="0.0000"/>
  </numFmts>
  <fonts count="5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Arial Cyr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167" fontId="29" fillId="37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4" fillId="0" borderId="2" xfId="0" applyFont="1" applyBorder="1" applyAlignment="1">
      <alignment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8" fillId="0" borderId="0" xfId="0" applyFont="1"/>
    <xf numFmtId="167" fontId="47" fillId="0" borderId="0" xfId="0" applyNumberFormat="1" applyFont="1"/>
    <xf numFmtId="0" fontId="44" fillId="0" borderId="0" xfId="0" applyFont="1"/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169" fontId="29" fillId="37" borderId="2" xfId="0" applyNumberFormat="1" applyFont="1" applyFill="1" applyBorder="1" applyAlignment="1">
      <alignment wrapText="1"/>
    </xf>
    <xf numFmtId="4" fontId="49" fillId="37" borderId="4" xfId="3" applyNumberFormat="1" applyFont="1" applyFill="1" applyAlignment="1" applyProtection="1">
      <alignment horizontal="right" vertical="top" shrinkToFit="1"/>
    </xf>
    <xf numFmtId="167" fontId="2" fillId="0" borderId="0" xfId="0" applyNumberFormat="1" applyFont="1" applyFill="1" applyAlignment="1">
      <alignment wrapText="1"/>
    </xf>
    <xf numFmtId="167" fontId="47" fillId="0" borderId="0" xfId="0" applyNumberFormat="1" applyFont="1" applyFill="1"/>
    <xf numFmtId="14" fontId="31" fillId="0" borderId="2" xfId="1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 applyAlignment="1">
      <alignment horizontal="right" vertical="center" wrapText="1"/>
    </xf>
    <xf numFmtId="4" fontId="49" fillId="0" borderId="4" xfId="3" applyNumberFormat="1" applyFont="1" applyFill="1" applyAlignment="1" applyProtection="1">
      <alignment horizontal="right" vertical="top" shrinkToFit="1"/>
    </xf>
    <xf numFmtId="170" fontId="29" fillId="0" borderId="2" xfId="0" applyNumberFormat="1" applyFont="1" applyFill="1" applyBorder="1" applyAlignment="1">
      <alignment wrapText="1"/>
    </xf>
    <xf numFmtId="4" fontId="29" fillId="0" borderId="2" xfId="0" applyNumberFormat="1" applyFont="1" applyFill="1" applyBorder="1" applyAlignment="1">
      <alignment wrapText="1"/>
    </xf>
    <xf numFmtId="168" fontId="29" fillId="0" borderId="2" xfId="0" applyNumberFormat="1" applyFont="1" applyFill="1" applyBorder="1" applyAlignment="1">
      <alignment wrapText="1"/>
    </xf>
    <xf numFmtId="169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/>
    <xf numFmtId="1" fontId="45" fillId="0" borderId="2" xfId="0" applyNumberFormat="1" applyFont="1" applyFill="1" applyBorder="1" applyAlignment="1">
      <alignment horizontal="center" vertical="center" wrapText="1"/>
    </xf>
    <xf numFmtId="167" fontId="44" fillId="0" borderId="2" xfId="0" applyNumberFormat="1" applyFont="1" applyFill="1" applyBorder="1" applyAlignment="1">
      <alignment wrapText="1"/>
    </xf>
    <xf numFmtId="0" fontId="48" fillId="0" borderId="0" xfId="0" applyFont="1" applyFill="1"/>
    <xf numFmtId="4" fontId="44" fillId="0" borderId="2" xfId="0" applyNumberFormat="1" applyFont="1" applyFill="1" applyBorder="1" applyAlignment="1">
      <alignment wrapText="1"/>
    </xf>
    <xf numFmtId="167" fontId="44" fillId="0" borderId="2" xfId="28" applyNumberFormat="1" applyFont="1" applyFill="1" applyBorder="1" applyAlignment="1">
      <alignment horizontal="right" vertical="center" wrapText="1"/>
    </xf>
    <xf numFmtId="167" fontId="47" fillId="0" borderId="0" xfId="0" applyNumberFormat="1" applyFont="1" applyFill="1" applyBorder="1"/>
    <xf numFmtId="169" fontId="44" fillId="0" borderId="2" xfId="0" applyNumberFormat="1" applyFont="1" applyFill="1" applyBorder="1" applyAlignment="1">
      <alignment wrapText="1"/>
    </xf>
    <xf numFmtId="0" fontId="43" fillId="41" borderId="2" xfId="53" applyFont="1" applyFill="1" applyBorder="1" applyAlignment="1">
      <alignment wrapText="1"/>
    </xf>
    <xf numFmtId="167" fontId="43" fillId="41" borderId="2" xfId="53" applyNumberFormat="1" applyFont="1" applyFill="1" applyBorder="1" applyAlignment="1">
      <alignment horizontal="right" vertical="center" wrapText="1"/>
    </xf>
    <xf numFmtId="166" fontId="43" fillId="41" borderId="2" xfId="53" applyNumberFormat="1" applyFont="1" applyFill="1" applyBorder="1" applyAlignment="1">
      <alignment horizontal="right" vertical="center" wrapText="1"/>
    </xf>
    <xf numFmtId="0" fontId="31" fillId="41" borderId="2" xfId="53" applyFont="1" applyFill="1" applyBorder="1" applyAlignment="1">
      <alignment wrapText="1"/>
    </xf>
    <xf numFmtId="167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wrapText="1"/>
    </xf>
    <xf numFmtId="167" fontId="31" fillId="41" borderId="2" xfId="53" applyNumberFormat="1" applyFont="1" applyFill="1" applyBorder="1" applyAlignment="1">
      <alignment horizontal="right" wrapText="1"/>
    </xf>
    <xf numFmtId="167" fontId="31" fillId="41" borderId="3" xfId="53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4" fontId="29" fillId="0" borderId="2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 wrapText="1"/>
    </xf>
    <xf numFmtId="0" fontId="28" fillId="38" borderId="18" xfId="52" applyFont="1" applyFill="1" applyBorder="1" applyAlignment="1">
      <alignment horizontal="center" vertical="center"/>
    </xf>
    <xf numFmtId="0" fontId="48" fillId="0" borderId="0" xfId="0" applyFont="1" applyFill="1" applyBorder="1"/>
    <xf numFmtId="167" fontId="51" fillId="0" borderId="0" xfId="0" applyNumberFormat="1" applyFont="1" applyFill="1" applyBorder="1"/>
    <xf numFmtId="0" fontId="44" fillId="0" borderId="0" xfId="0" applyFont="1" applyFill="1" applyBorder="1"/>
    <xf numFmtId="0" fontId="0" fillId="0" borderId="0" xfId="0" applyFill="1" applyBorder="1"/>
    <xf numFmtId="167" fontId="52" fillId="0" borderId="0" xfId="0" applyNumberFormat="1" applyFont="1" applyFill="1" applyBorder="1"/>
    <xf numFmtId="167" fontId="51" fillId="0" borderId="0" xfId="0" applyNumberFormat="1" applyFont="1" applyFill="1" applyBorder="1" applyAlignment="1">
      <alignment wrapText="1"/>
    </xf>
    <xf numFmtId="0" fontId="51" fillId="0" borderId="0" xfId="0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indent="7"/>
    </xf>
    <xf numFmtId="0" fontId="51" fillId="0" borderId="0" xfId="0" applyFont="1" applyFill="1" applyBorder="1" applyAlignment="1">
      <alignment horizontal="center" vertical="center"/>
    </xf>
    <xf numFmtId="167" fontId="51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/>
    <xf numFmtId="0" fontId="52" fillId="0" borderId="0" xfId="0" applyFont="1" applyFill="1" applyBorder="1"/>
    <xf numFmtId="0" fontId="51" fillId="0" borderId="0" xfId="0" applyFont="1" applyFill="1" applyBorder="1" applyAlignment="1"/>
    <xf numFmtId="4" fontId="51" fillId="0" borderId="0" xfId="0" applyNumberFormat="1" applyFont="1" applyFill="1" applyBorder="1" applyAlignment="1">
      <alignment horizontal="right"/>
    </xf>
    <xf numFmtId="0" fontId="54" fillId="0" borderId="17" xfId="0" applyFont="1" applyBorder="1" applyAlignment="1">
      <alignment vertical="center"/>
    </xf>
    <xf numFmtId="0" fontId="0" fillId="0" borderId="0" xfId="0" applyFont="1" applyFill="1"/>
    <xf numFmtId="0" fontId="51" fillId="0" borderId="0" xfId="0" applyFont="1" applyFill="1" applyAlignment="1">
      <alignment wrapText="1"/>
    </xf>
    <xf numFmtId="167" fontId="31" fillId="37" borderId="3" xfId="53" applyNumberFormat="1" applyFont="1" applyFill="1" applyBorder="1" applyAlignment="1">
      <alignment horizontal="right" wrapText="1"/>
    </xf>
    <xf numFmtId="2" fontId="44" fillId="37" borderId="2" xfId="0" applyNumberFormat="1" applyFont="1" applyFill="1" applyBorder="1" applyAlignment="1">
      <alignment wrapText="1"/>
    </xf>
    <xf numFmtId="2" fontId="44" fillId="37" borderId="2" xfId="28" applyNumberFormat="1" applyFont="1" applyFill="1" applyBorder="1" applyAlignment="1">
      <alignment horizontal="right" vertical="center" wrapText="1"/>
    </xf>
    <xf numFmtId="168" fontId="51" fillId="0" borderId="0" xfId="0" applyNumberFormat="1" applyFont="1" applyFill="1" applyAlignment="1">
      <alignment vertical="center" wrapText="1"/>
    </xf>
    <xf numFmtId="2" fontId="53" fillId="0" borderId="0" xfId="23" applyNumberFormat="1" applyFont="1" applyFill="1" applyBorder="1" applyAlignment="1" applyProtection="1">
      <alignment vertical="top" shrinkToFit="1"/>
    </xf>
    <xf numFmtId="0" fontId="3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wrapText="1"/>
    </xf>
    <xf numFmtId="167" fontId="55" fillId="37" borderId="0" xfId="0" applyNumberFormat="1" applyFont="1" applyFill="1" applyAlignment="1">
      <alignment wrapText="1"/>
    </xf>
    <xf numFmtId="4" fontId="44" fillId="37" borderId="2" xfId="0" applyNumberFormat="1" applyFont="1" applyFill="1" applyBorder="1" applyAlignment="1">
      <alignment wrapText="1"/>
    </xf>
    <xf numFmtId="4" fontId="0" fillId="37" borderId="0" xfId="0" applyNumberFormat="1" applyFont="1" applyFill="1"/>
    <xf numFmtId="4" fontId="44" fillId="37" borderId="2" xfId="28" applyNumberFormat="1" applyFont="1" applyFill="1" applyBorder="1" applyAlignment="1">
      <alignment horizontal="right" vertical="center" wrapText="1"/>
    </xf>
    <xf numFmtId="4" fontId="51" fillId="0" borderId="0" xfId="0" applyNumberFormat="1" applyFont="1" applyFill="1" applyBorder="1"/>
    <xf numFmtId="171" fontId="53" fillId="0" borderId="0" xfId="23" applyNumberFormat="1" applyFont="1" applyFill="1" applyBorder="1" applyAlignment="1" applyProtection="1">
      <alignment vertical="top" shrinkToFit="1"/>
    </xf>
    <xf numFmtId="171" fontId="2" fillId="0" borderId="0" xfId="0" applyNumberFormat="1" applyFont="1" applyFill="1" applyBorder="1" applyAlignment="1">
      <alignment wrapText="1"/>
    </xf>
    <xf numFmtId="171" fontId="10" fillId="0" borderId="0" xfId="0" applyNumberFormat="1" applyFont="1" applyFill="1" applyBorder="1" applyAlignment="1">
      <alignment vertical="center"/>
    </xf>
    <xf numFmtId="167" fontId="31" fillId="0" borderId="0" xfId="53" applyNumberFormat="1" applyFont="1" applyFill="1" applyBorder="1" applyAlignment="1">
      <alignment horizontal="right" vertical="center" wrapText="1"/>
    </xf>
    <xf numFmtId="167" fontId="29" fillId="0" borderId="0" xfId="0" applyNumberFormat="1" applyFont="1" applyFill="1" applyBorder="1" applyAlignment="1">
      <alignment horizontal="right" vertical="center" wrapText="1"/>
    </xf>
    <xf numFmtId="167" fontId="31" fillId="0" borderId="0" xfId="53" applyNumberFormat="1" applyFont="1" applyFill="1" applyBorder="1" applyAlignment="1">
      <alignment horizontal="right" wrapText="1"/>
    </xf>
    <xf numFmtId="167" fontId="29" fillId="0" borderId="0" xfId="0" applyNumberFormat="1" applyFont="1" applyFill="1" applyBorder="1" applyAlignment="1">
      <alignment wrapText="1"/>
    </xf>
    <xf numFmtId="167" fontId="31" fillId="0" borderId="0" xfId="52" applyNumberFormat="1" applyFont="1" applyFill="1" applyBorder="1" applyAlignment="1">
      <alignment horizontal="right" vertical="center" wrapText="1"/>
    </xf>
    <xf numFmtId="0" fontId="44" fillId="0" borderId="2" xfId="0" applyFont="1" applyFill="1" applyBorder="1" applyAlignment="1">
      <alignment wrapText="1"/>
    </xf>
    <xf numFmtId="167" fontId="50" fillId="37" borderId="0" xfId="0" applyNumberFormat="1" applyFont="1" applyFill="1" applyAlignment="1">
      <alignment wrapText="1"/>
    </xf>
    <xf numFmtId="4" fontId="56" fillId="37" borderId="0" xfId="0" applyNumberFormat="1" applyFont="1" applyFill="1" applyBorder="1"/>
    <xf numFmtId="4" fontId="50" fillId="37" borderId="0" xfId="0" applyNumberFormat="1" applyFont="1" applyFill="1" applyBorder="1" applyAlignment="1">
      <alignment vertical="center" wrapText="1"/>
    </xf>
    <xf numFmtId="167" fontId="50" fillId="37" borderId="0" xfId="0" applyNumberFormat="1" applyFont="1" applyFill="1" applyBorder="1" applyAlignment="1">
      <alignment vertical="center" wrapText="1"/>
    </xf>
    <xf numFmtId="0" fontId="43" fillId="38" borderId="2" xfId="52" applyFont="1" applyFill="1" applyBorder="1" applyAlignment="1">
      <alignment wrapText="1"/>
    </xf>
    <xf numFmtId="167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105" applyNumberFormat="1" applyFont="1" applyFill="1" applyBorder="1" applyAlignment="1">
      <alignment horizontal="right" vertical="center" wrapText="1"/>
    </xf>
    <xf numFmtId="4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52" applyNumberFormat="1" applyFont="1" applyFill="1" applyBorder="1" applyAlignment="1">
      <alignment horizontal="right" vertical="center" wrapText="1"/>
    </xf>
    <xf numFmtId="167" fontId="51" fillId="37" borderId="0" xfId="0" applyNumberFormat="1" applyFont="1" applyFill="1" applyBorder="1"/>
    <xf numFmtId="167" fontId="27" fillId="37" borderId="0" xfId="0" applyNumberFormat="1" applyFont="1" applyFill="1" applyBorder="1"/>
    <xf numFmtId="167" fontId="43" fillId="38" borderId="18" xfId="52" applyNumberFormat="1" applyFont="1" applyFill="1" applyBorder="1" applyAlignment="1">
      <alignment horizontal="right" vertical="center" wrapText="1"/>
    </xf>
    <xf numFmtId="0" fontId="10" fillId="0" borderId="17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41" borderId="2" xfId="0" applyFont="1" applyFill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0" borderId="2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00"/>
  <sheetViews>
    <sheetView tabSelected="1" topLeftCell="C1" zoomScale="80" zoomScaleNormal="80" workbookViewId="0">
      <pane xSplit="1" ySplit="4" topLeftCell="AG5" activePane="bottomRight" state="frozen"/>
      <selection activeCell="C1" sqref="C1"/>
      <selection pane="topRight" activeCell="D1" sqref="D1"/>
      <selection pane="bottomLeft" activeCell="C5" sqref="C5"/>
      <selection pane="bottomRight" activeCell="C1" sqref="C1:AV35"/>
    </sheetView>
  </sheetViews>
  <sheetFormatPr defaultRowHeight="15" outlineLevelRow="1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7.42578125" style="41" customWidth="1"/>
    <col min="5" max="5" width="20.85546875" style="2" customWidth="1"/>
    <col min="6" max="6" width="12.5703125" style="1" customWidth="1"/>
    <col min="7" max="8" width="14.7109375" style="1" customWidth="1"/>
    <col min="9" max="9" width="12.85546875" style="1" customWidth="1"/>
    <col min="10" max="11" width="14.7109375" style="1" customWidth="1"/>
    <col min="12" max="12" width="12.85546875" style="1" customWidth="1"/>
    <col min="13" max="14" width="14.7109375" style="1" customWidth="1"/>
    <col min="15" max="15" width="12.42578125" style="1" customWidth="1"/>
    <col min="16" max="17" width="14.7109375" style="1" customWidth="1"/>
    <col min="18" max="18" width="12.7109375" style="1" customWidth="1"/>
    <col min="19" max="20" width="14.7109375" style="1" customWidth="1"/>
    <col min="21" max="21" width="13.140625" style="1" customWidth="1"/>
    <col min="22" max="23" width="14.7109375" style="1" customWidth="1"/>
    <col min="24" max="24" width="12.7109375" style="1" customWidth="1"/>
    <col min="25" max="25" width="14.7109375" style="1" customWidth="1"/>
    <col min="26" max="26" width="15.5703125" style="1" customWidth="1"/>
    <col min="27" max="27" width="12.85546875" style="1" customWidth="1"/>
    <col min="28" max="29" width="14.7109375" style="1" customWidth="1"/>
    <col min="30" max="30" width="12.7109375" style="1" customWidth="1"/>
    <col min="31" max="31" width="14.7109375" style="1" customWidth="1"/>
    <col min="32" max="32" width="16.28515625" style="1" customWidth="1"/>
    <col min="33" max="33" width="12.5703125" customWidth="1"/>
    <col min="34" max="35" width="14.7109375" style="1" customWidth="1"/>
    <col min="36" max="36" width="12.42578125" customWidth="1"/>
    <col min="37" max="38" width="14.7109375" style="1" customWidth="1"/>
    <col min="39" max="39" width="12.7109375" customWidth="1"/>
    <col min="40" max="41" width="14.7109375" style="1" customWidth="1"/>
    <col min="42" max="42" width="12.7109375" customWidth="1"/>
    <col min="43" max="44" width="14.7109375" style="1" customWidth="1"/>
    <col min="45" max="45" width="12.7109375" customWidth="1"/>
    <col min="46" max="46" width="14.7109375" customWidth="1"/>
    <col min="47" max="47" width="18.28515625" style="5" customWidth="1"/>
    <col min="48" max="48" width="13" customWidth="1"/>
    <col min="49" max="49" width="12.85546875" bestFit="1" customWidth="1"/>
  </cols>
  <sheetData>
    <row r="1" spans="1:49" ht="67.5" customHeight="1" x14ac:dyDescent="0.25">
      <c r="B1" s="23"/>
      <c r="C1" s="23"/>
      <c r="D1" s="40"/>
      <c r="E1" s="160" t="s">
        <v>193</v>
      </c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124"/>
      <c r="AV1" s="23"/>
    </row>
    <row r="2" spans="1:49" ht="15" customHeight="1" x14ac:dyDescent="0.25">
      <c r="A2" s="167"/>
      <c r="B2" s="167"/>
      <c r="C2" s="161" t="s">
        <v>25</v>
      </c>
      <c r="D2" s="162" t="s">
        <v>187</v>
      </c>
      <c r="E2" s="162"/>
      <c r="F2" s="161" t="s">
        <v>131</v>
      </c>
      <c r="G2" s="168" t="s">
        <v>182</v>
      </c>
      <c r="H2" s="168"/>
      <c r="I2" s="161" t="s">
        <v>131</v>
      </c>
      <c r="J2" s="168" t="s">
        <v>185</v>
      </c>
      <c r="K2" s="168"/>
      <c r="L2" s="161" t="s">
        <v>131</v>
      </c>
      <c r="M2" s="162" t="s">
        <v>183</v>
      </c>
      <c r="N2" s="162"/>
      <c r="O2" s="161" t="s">
        <v>131</v>
      </c>
      <c r="P2" s="162" t="s">
        <v>170</v>
      </c>
      <c r="Q2" s="162"/>
      <c r="R2" s="161" t="s">
        <v>131</v>
      </c>
      <c r="S2" s="162" t="s">
        <v>19</v>
      </c>
      <c r="T2" s="162"/>
      <c r="U2" s="164" t="s">
        <v>131</v>
      </c>
      <c r="V2" s="162" t="s">
        <v>20</v>
      </c>
      <c r="W2" s="162"/>
      <c r="X2" s="161" t="s">
        <v>131</v>
      </c>
      <c r="Y2" s="162" t="s">
        <v>21</v>
      </c>
      <c r="Z2" s="162"/>
      <c r="AA2" s="161" t="s">
        <v>131</v>
      </c>
      <c r="AB2" s="162" t="s">
        <v>186</v>
      </c>
      <c r="AC2" s="162"/>
      <c r="AD2" s="161" t="s">
        <v>131</v>
      </c>
      <c r="AE2" s="162" t="s">
        <v>26</v>
      </c>
      <c r="AF2" s="162"/>
      <c r="AG2" s="163" t="s">
        <v>28</v>
      </c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1:49" ht="81" customHeight="1" x14ac:dyDescent="0.25">
      <c r="A3" s="167"/>
      <c r="B3" s="167"/>
      <c r="C3" s="161"/>
      <c r="D3" s="162"/>
      <c r="E3" s="162"/>
      <c r="F3" s="161"/>
      <c r="G3" s="168"/>
      <c r="H3" s="168"/>
      <c r="I3" s="161"/>
      <c r="J3" s="168"/>
      <c r="K3" s="168"/>
      <c r="L3" s="161"/>
      <c r="M3" s="162"/>
      <c r="N3" s="162"/>
      <c r="O3" s="161"/>
      <c r="P3" s="162"/>
      <c r="Q3" s="162"/>
      <c r="R3" s="161"/>
      <c r="S3" s="162"/>
      <c r="T3" s="162"/>
      <c r="U3" s="165"/>
      <c r="V3" s="162"/>
      <c r="W3" s="162"/>
      <c r="X3" s="161"/>
      <c r="Y3" s="162"/>
      <c r="Z3" s="162"/>
      <c r="AA3" s="161"/>
      <c r="AB3" s="162"/>
      <c r="AC3" s="162"/>
      <c r="AD3" s="161"/>
      <c r="AE3" s="162"/>
      <c r="AF3" s="162"/>
      <c r="AG3" s="161" t="s">
        <v>131</v>
      </c>
      <c r="AH3" s="162" t="s">
        <v>192</v>
      </c>
      <c r="AI3" s="162"/>
      <c r="AJ3" s="161" t="s">
        <v>131</v>
      </c>
      <c r="AK3" s="162" t="s">
        <v>27</v>
      </c>
      <c r="AL3" s="162"/>
      <c r="AM3" s="161" t="s">
        <v>131</v>
      </c>
      <c r="AN3" s="162" t="s">
        <v>22</v>
      </c>
      <c r="AO3" s="162"/>
      <c r="AP3" s="161" t="s">
        <v>131</v>
      </c>
      <c r="AQ3" s="162" t="s">
        <v>23</v>
      </c>
      <c r="AR3" s="162"/>
      <c r="AS3" s="161" t="s">
        <v>131</v>
      </c>
      <c r="AT3" s="162" t="s">
        <v>24</v>
      </c>
      <c r="AU3" s="162"/>
      <c r="AV3" s="161" t="s">
        <v>131</v>
      </c>
    </row>
    <row r="4" spans="1:49" s="14" customFormat="1" ht="36.75" customHeight="1" x14ac:dyDescent="0.25">
      <c r="A4" s="167"/>
      <c r="B4" s="167"/>
      <c r="C4" s="161"/>
      <c r="D4" s="77" t="s">
        <v>188</v>
      </c>
      <c r="E4" s="32" t="s">
        <v>194</v>
      </c>
      <c r="F4" s="161"/>
      <c r="G4" s="77" t="s">
        <v>188</v>
      </c>
      <c r="H4" s="32" t="s">
        <v>194</v>
      </c>
      <c r="I4" s="161"/>
      <c r="J4" s="77" t="s">
        <v>188</v>
      </c>
      <c r="K4" s="32" t="s">
        <v>194</v>
      </c>
      <c r="L4" s="161"/>
      <c r="M4" s="77" t="s">
        <v>188</v>
      </c>
      <c r="N4" s="32" t="s">
        <v>194</v>
      </c>
      <c r="O4" s="161"/>
      <c r="P4" s="77" t="s">
        <v>188</v>
      </c>
      <c r="Q4" s="32" t="s">
        <v>194</v>
      </c>
      <c r="R4" s="161"/>
      <c r="S4" s="77" t="s">
        <v>188</v>
      </c>
      <c r="T4" s="32" t="s">
        <v>194</v>
      </c>
      <c r="U4" s="166"/>
      <c r="V4" s="77" t="s">
        <v>188</v>
      </c>
      <c r="W4" s="32" t="s">
        <v>194</v>
      </c>
      <c r="X4" s="161"/>
      <c r="Y4" s="77" t="s">
        <v>188</v>
      </c>
      <c r="Z4" s="32" t="s">
        <v>194</v>
      </c>
      <c r="AA4" s="161"/>
      <c r="AB4" s="77" t="s">
        <v>188</v>
      </c>
      <c r="AC4" s="32" t="s">
        <v>194</v>
      </c>
      <c r="AD4" s="161"/>
      <c r="AE4" s="77" t="s">
        <v>188</v>
      </c>
      <c r="AF4" s="32" t="s">
        <v>194</v>
      </c>
      <c r="AG4" s="161"/>
      <c r="AH4" s="77" t="s">
        <v>188</v>
      </c>
      <c r="AI4" s="32" t="s">
        <v>194</v>
      </c>
      <c r="AJ4" s="161"/>
      <c r="AK4" s="77" t="s">
        <v>188</v>
      </c>
      <c r="AL4" s="32" t="s">
        <v>194</v>
      </c>
      <c r="AM4" s="161"/>
      <c r="AN4" s="77" t="s">
        <v>188</v>
      </c>
      <c r="AO4" s="32" t="s">
        <v>194</v>
      </c>
      <c r="AP4" s="161"/>
      <c r="AQ4" s="77" t="s">
        <v>188</v>
      </c>
      <c r="AR4" s="32" t="s">
        <v>194</v>
      </c>
      <c r="AS4" s="161"/>
      <c r="AT4" s="77" t="s">
        <v>188</v>
      </c>
      <c r="AU4" s="32" t="s">
        <v>194</v>
      </c>
      <c r="AV4" s="161"/>
    </row>
    <row r="5" spans="1:49" ht="15.75" x14ac:dyDescent="0.25">
      <c r="A5" s="33" t="s">
        <v>29</v>
      </c>
      <c r="B5" s="33" t="s">
        <v>30</v>
      </c>
      <c r="C5" s="31">
        <v>1</v>
      </c>
      <c r="D5" s="35">
        <v>2</v>
      </c>
      <c r="E5" s="46">
        <v>3</v>
      </c>
      <c r="F5" s="31">
        <v>4</v>
      </c>
      <c r="G5" s="42">
        <f t="shared" ref="G5:AV5" si="0">F5+1</f>
        <v>5</v>
      </c>
      <c r="H5" s="42">
        <f t="shared" si="0"/>
        <v>6</v>
      </c>
      <c r="I5" s="42">
        <f t="shared" si="0"/>
        <v>7</v>
      </c>
      <c r="J5" s="42">
        <f t="shared" si="0"/>
        <v>8</v>
      </c>
      <c r="K5" s="42">
        <f t="shared" si="0"/>
        <v>9</v>
      </c>
      <c r="L5" s="42">
        <f t="shared" si="0"/>
        <v>10</v>
      </c>
      <c r="M5" s="42">
        <f t="shared" si="0"/>
        <v>11</v>
      </c>
      <c r="N5" s="42">
        <f t="shared" si="0"/>
        <v>12</v>
      </c>
      <c r="O5" s="42">
        <f t="shared" si="0"/>
        <v>13</v>
      </c>
      <c r="P5" s="42">
        <f t="shared" si="0"/>
        <v>14</v>
      </c>
      <c r="Q5" s="42">
        <f t="shared" si="0"/>
        <v>15</v>
      </c>
      <c r="R5" s="42">
        <f t="shared" si="0"/>
        <v>16</v>
      </c>
      <c r="S5" s="42">
        <f t="shared" si="0"/>
        <v>17</v>
      </c>
      <c r="T5" s="42">
        <f t="shared" si="0"/>
        <v>18</v>
      </c>
      <c r="U5" s="42">
        <f t="shared" si="0"/>
        <v>19</v>
      </c>
      <c r="V5" s="42">
        <f t="shared" si="0"/>
        <v>20</v>
      </c>
      <c r="W5" s="42">
        <f t="shared" si="0"/>
        <v>21</v>
      </c>
      <c r="X5" s="42">
        <f t="shared" si="0"/>
        <v>22</v>
      </c>
      <c r="Y5" s="42">
        <f t="shared" si="0"/>
        <v>23</v>
      </c>
      <c r="Z5" s="42">
        <f t="shared" si="0"/>
        <v>24</v>
      </c>
      <c r="AA5" s="42">
        <f t="shared" si="0"/>
        <v>25</v>
      </c>
      <c r="AB5" s="42">
        <f t="shared" si="0"/>
        <v>26</v>
      </c>
      <c r="AC5" s="42">
        <f t="shared" si="0"/>
        <v>27</v>
      </c>
      <c r="AD5" s="42">
        <f t="shared" si="0"/>
        <v>28</v>
      </c>
      <c r="AE5" s="42">
        <f t="shared" si="0"/>
        <v>29</v>
      </c>
      <c r="AF5" s="42">
        <f t="shared" si="0"/>
        <v>30</v>
      </c>
      <c r="AG5" s="42">
        <f t="shared" si="0"/>
        <v>31</v>
      </c>
      <c r="AH5" s="42">
        <f t="shared" si="0"/>
        <v>32</v>
      </c>
      <c r="AI5" s="42">
        <f t="shared" si="0"/>
        <v>33</v>
      </c>
      <c r="AJ5" s="42">
        <f t="shared" si="0"/>
        <v>34</v>
      </c>
      <c r="AK5" s="42">
        <f t="shared" si="0"/>
        <v>35</v>
      </c>
      <c r="AL5" s="42">
        <f t="shared" si="0"/>
        <v>36</v>
      </c>
      <c r="AM5" s="42">
        <f t="shared" si="0"/>
        <v>37</v>
      </c>
      <c r="AN5" s="42">
        <f t="shared" si="0"/>
        <v>38</v>
      </c>
      <c r="AO5" s="42">
        <f t="shared" si="0"/>
        <v>39</v>
      </c>
      <c r="AP5" s="42">
        <f t="shared" si="0"/>
        <v>40</v>
      </c>
      <c r="AQ5" s="42">
        <f t="shared" si="0"/>
        <v>41</v>
      </c>
      <c r="AR5" s="42">
        <f t="shared" si="0"/>
        <v>42</v>
      </c>
      <c r="AS5" s="42">
        <f t="shared" si="0"/>
        <v>43</v>
      </c>
      <c r="AT5" s="42">
        <f t="shared" si="0"/>
        <v>44</v>
      </c>
      <c r="AU5" s="42">
        <f t="shared" si="0"/>
        <v>45</v>
      </c>
      <c r="AV5" s="42">
        <f t="shared" si="0"/>
        <v>46</v>
      </c>
      <c r="AW5" s="21"/>
    </row>
    <row r="6" spans="1:49" s="14" customFormat="1" ht="31.5" x14ac:dyDescent="0.25">
      <c r="A6" s="34">
        <v>1</v>
      </c>
      <c r="B6" s="34"/>
      <c r="C6" s="96" t="s">
        <v>0</v>
      </c>
      <c r="D6" s="97">
        <f>SUM(D7:D12)</f>
        <v>310084.96836000006</v>
      </c>
      <c r="E6" s="97">
        <f>SUM(E7:E12)</f>
        <v>218929.99999999997</v>
      </c>
      <c r="F6" s="98">
        <f>IF(D6=0," ",IF(E6/D6*100&gt;200,"св.200",E6/D6))</f>
        <v>0.70603228901385606</v>
      </c>
      <c r="G6" s="97">
        <v>32692.582569999999</v>
      </c>
      <c r="H6" s="97">
        <f>H7+H8+H9+H10+H11+H12</f>
        <v>40067.299999999996</v>
      </c>
      <c r="I6" s="98">
        <f>IF(G6=0," ",IF(H6/G6*100&gt;200,"св.200",H6/G6))</f>
        <v>1.2255776953139006</v>
      </c>
      <c r="J6" s="97">
        <v>4281.2132900000006</v>
      </c>
      <c r="K6" s="97">
        <f>K7+K8+K9+K10+K11+K12</f>
        <v>7446.0999999999985</v>
      </c>
      <c r="L6" s="98">
        <f>IF(J6=0," ",IF(K6/J6*100&gt;200,"св.200",K6/J6))</f>
        <v>1.7392499498664309</v>
      </c>
      <c r="M6" s="97">
        <v>3070.2650900000003</v>
      </c>
      <c r="N6" s="97">
        <f>N7+N8+N9+N10+N11+N12</f>
        <v>1821.8</v>
      </c>
      <c r="O6" s="98">
        <f>IF(M6=0," ",IF(N6/M6*100&gt;200,"св.200",N6/M6))</f>
        <v>0.59336895889989738</v>
      </c>
      <c r="P6" s="97">
        <v>0.38377999999999995</v>
      </c>
      <c r="Q6" s="97">
        <f>Q7+Q8+Q9+Q10+Q11+Q12</f>
        <v>0.8</v>
      </c>
      <c r="R6" s="98" t="str">
        <f>IF(P6=0," ",IF(Q6/P6*100&gt;200,"св.200",Q6/P6))</f>
        <v>св.200</v>
      </c>
      <c r="S6" s="97">
        <v>3723.7094900000002</v>
      </c>
      <c r="T6" s="97">
        <f>T7+T8+T9+T10+T11+T12</f>
        <v>3910.3999999999996</v>
      </c>
      <c r="U6" s="98">
        <f>IF(S6=0," ",IF(T6/S6*100&gt;200,"св.200",T6/S6))</f>
        <v>1.0501356269873781</v>
      </c>
      <c r="V6" s="97">
        <v>83503.203229999999</v>
      </c>
      <c r="W6" s="97">
        <f>W7+W8+W9+W10+W11+W12</f>
        <v>40769.30000000001</v>
      </c>
      <c r="X6" s="98">
        <f>IF(V6=0," ",IF(W6/V6*100&gt;200,"св.200",W6/V6))</f>
        <v>0.48823636007957261</v>
      </c>
      <c r="Y6" s="97">
        <v>182813.35833000002</v>
      </c>
      <c r="Z6" s="97">
        <f>Z7+Z8+Z9+Z10+Z11+Z12</f>
        <v>124914</v>
      </c>
      <c r="AA6" s="98">
        <f>IF(Y6=0," ",IF(Z6/Y6*100&gt;200,"св.200",Z6/Y6))</f>
        <v>0.68328704828295572</v>
      </c>
      <c r="AB6" s="97">
        <v>0</v>
      </c>
      <c r="AC6" s="97">
        <f>AC7+AC8+AC9+AC10+AC11+AC12</f>
        <v>0</v>
      </c>
      <c r="AD6" s="98" t="str">
        <f>IF(AB6=0," ",IF(AC6/AB6*100&gt;200,"св.200",AC6/AB6))</f>
        <v xml:space="preserve"> </v>
      </c>
      <c r="AE6" s="97">
        <v>0.25257999999999997</v>
      </c>
      <c r="AF6" s="97">
        <f>AF7+AF8+AF9+AF10+AF11+AF12</f>
        <v>0.30000000000000004</v>
      </c>
      <c r="AG6" s="99">
        <f>IF(AE6=0," ",IF(AF6/AE6*100&gt;200,"св.200",AF6/AE6))</f>
        <v>1.1877424974265582</v>
      </c>
      <c r="AH6" s="97">
        <v>1.2236</v>
      </c>
      <c r="AI6" s="97">
        <f>SUM(AI7:AI12)</f>
        <v>0.2</v>
      </c>
      <c r="AJ6" s="99">
        <f t="shared" ref="AJ6:AJ12" si="1">IF(AH6=0," ",IF(AI6/AH6*100&gt;200,"св.200",AI6/AH6))</f>
        <v>0.16345210853220007</v>
      </c>
      <c r="AK6" s="97">
        <v>0.17877999999999999</v>
      </c>
      <c r="AL6" s="97">
        <f>AL7+AL8+AL9+AL10+AL11+AL12</f>
        <v>0</v>
      </c>
      <c r="AM6" s="99">
        <f>IF(AK6=0," ",IF(AL6/AK6*100&gt;200,"св.200",AL6/AK6))</f>
        <v>0</v>
      </c>
      <c r="AN6" s="97">
        <v>0</v>
      </c>
      <c r="AO6" s="97">
        <f>SUM(AO7:AO12)</f>
        <v>0</v>
      </c>
      <c r="AP6" s="99" t="str">
        <f>IF(AN6=0," ",IF(AO6/AN6*100&gt;200,"св.200",AO6/AN6))</f>
        <v xml:space="preserve"> </v>
      </c>
      <c r="AQ6" s="97">
        <v>7.3799999999999991E-2</v>
      </c>
      <c r="AR6" s="97">
        <f>AR7+AR8+AR9+AR10+AR11+AR12</f>
        <v>0.1</v>
      </c>
      <c r="AS6" s="99">
        <f>IF(AQ6=0," ",IF(AR6/AQ6*100&gt;200,"св.200",AR6/AQ6))</f>
        <v>1.3550135501355016</v>
      </c>
      <c r="AT6" s="97">
        <v>0.75747000000000086</v>
      </c>
      <c r="AU6" s="101">
        <f>AF6-AI6-AL6-AO6-AR6</f>
        <v>0</v>
      </c>
      <c r="AV6" s="99">
        <f>IF(AT6=0," ",IF(AU6/AT6*100&gt;200,"св.200",AU6/AT6))</f>
        <v>0</v>
      </c>
    </row>
    <row r="7" spans="1:49" s="14" customFormat="1" ht="15.75" outlineLevel="1" x14ac:dyDescent="0.25">
      <c r="A7" s="35"/>
      <c r="B7" s="35">
        <v>1</v>
      </c>
      <c r="C7" s="36" t="s">
        <v>1</v>
      </c>
      <c r="D7" s="78">
        <f t="shared" ref="D7:D12" si="2">G7+M7+J7+P7+S7+V7+Y7+AB7+AE7</f>
        <v>5267.8411099999994</v>
      </c>
      <c r="E7" s="22">
        <f t="shared" ref="E7:E12" si="3">H7+K7+N7+Q7+T7+W7+Z7+AC7+AF7</f>
        <v>3035.5</v>
      </c>
      <c r="F7" s="25">
        <f t="shared" ref="F7:F35" si="4">IF(D7=0," ",IF(E7/D7*100&gt;200,"св.200",E7/D7))</f>
        <v>0.57623226225211643</v>
      </c>
      <c r="G7" s="79">
        <v>763.40013999999996</v>
      </c>
      <c r="H7" s="26">
        <v>504.8</v>
      </c>
      <c r="I7" s="25">
        <f t="shared" ref="I7:I35" si="5">IF(G7=0," ",IF(H7/G7*100&gt;200,"св.200",H7/G7))</f>
        <v>0.66125217110911194</v>
      </c>
      <c r="J7" s="79">
        <v>156.21857</v>
      </c>
      <c r="K7" s="26">
        <v>271.7</v>
      </c>
      <c r="L7" s="25">
        <f t="shared" ref="L7:L12" si="6">IF(J7=0," ",IF(K7/J7*100&gt;200,"св.200",K7/J7))</f>
        <v>1.7392298495626992</v>
      </c>
      <c r="M7" s="79">
        <v>0</v>
      </c>
      <c r="N7" s="26"/>
      <c r="O7" s="25" t="str">
        <f t="shared" ref="O7:O12" si="7">IF(M7=0," ",IF(N7/M7*100&gt;200,"св.200",N7/M7))</f>
        <v xml:space="preserve"> </v>
      </c>
      <c r="P7" s="79">
        <v>0</v>
      </c>
      <c r="Q7" s="26">
        <v>0.4</v>
      </c>
      <c r="R7" s="25" t="str">
        <f t="shared" ref="R7:R12" si="8">IF(P7=0," ",IF(Q7/P7*100&gt;200,"св.200",Q7/P7))</f>
        <v xml:space="preserve"> </v>
      </c>
      <c r="S7" s="79">
        <v>84.969759999999994</v>
      </c>
      <c r="T7" s="26">
        <v>115.5</v>
      </c>
      <c r="U7" s="25">
        <f t="shared" ref="U7:U12" si="9">IF(S7=0," ",IF(T7/S7*100&gt;200,"св.200",T7/S7))</f>
        <v>1.3593071229105509</v>
      </c>
      <c r="V7" s="79">
        <v>2292.9643500000002</v>
      </c>
      <c r="W7" s="26">
        <v>1342</v>
      </c>
      <c r="X7" s="25">
        <f t="shared" ref="X7:X12" si="10">IF(V7=0," ",IF(W7/V7*100&gt;200,"св.200",W7/V7))</f>
        <v>0.58526858474707633</v>
      </c>
      <c r="Y7" s="79">
        <v>1970.28829</v>
      </c>
      <c r="Z7" s="26">
        <v>801.1</v>
      </c>
      <c r="AA7" s="25">
        <f t="shared" ref="AA7:AA12" si="11">IF(Y7=0," ",IF(Z7/Y7*100&gt;200,"св.200",Z7/Y7))</f>
        <v>0.40659024573505437</v>
      </c>
      <c r="AB7" s="79"/>
      <c r="AC7" s="26"/>
      <c r="AD7" s="25" t="str">
        <f t="shared" ref="AD7:AD12" si="12">IF(AB7=0," ",IF(AC7/AB7*100&gt;200,"св.200",AC7/AB7))</f>
        <v xml:space="preserve"> </v>
      </c>
      <c r="AE7" s="79">
        <v>0</v>
      </c>
      <c r="AF7" s="26"/>
      <c r="AG7" s="25" t="str">
        <f t="shared" ref="AG7:AG12" si="13">IF(AE7=0," ",IF(AF7/AE7*100&gt;200,"св.200",AF7/AE7))</f>
        <v xml:space="preserve"> </v>
      </c>
      <c r="AH7" s="79"/>
      <c r="AI7" s="26"/>
      <c r="AJ7" s="25" t="str">
        <f t="shared" si="1"/>
        <v xml:space="preserve"> </v>
      </c>
      <c r="AK7" s="79">
        <v>0</v>
      </c>
      <c r="AL7" s="26"/>
      <c r="AM7" s="25" t="str">
        <f t="shared" ref="AM7:AM12" si="14">IF(AK7=0," ",IF(AL7/AK7*100&gt;200,"св.200",AL7/AK7))</f>
        <v xml:space="preserve"> </v>
      </c>
      <c r="AN7" s="79"/>
      <c r="AO7" s="26"/>
      <c r="AP7" s="25" t="str">
        <f t="shared" ref="AP7:AP12" si="15">IF(AN7=0," ",IF(AO7/AN7*100&gt;200,"св.200",AO7/AN7))</f>
        <v xml:space="preserve"> </v>
      </c>
      <c r="AQ7" s="79"/>
      <c r="AR7" s="26"/>
      <c r="AS7" s="25" t="str">
        <f t="shared" ref="AS7:AS12" si="16">IF(AQ7=0," ",IF(AR7/AQ7*100&gt;200,"св.200",AR7/AQ7))</f>
        <v xml:space="preserve"> </v>
      </c>
      <c r="AT7" s="105"/>
      <c r="AU7" s="127">
        <f>AF7-AI7-AL7-AO7-AR7</f>
        <v>0</v>
      </c>
      <c r="AV7" s="25" t="str">
        <f t="shared" ref="AV7:AV12" si="17">IF(AT7=0," ",IF(AU7/AT7*100&gt;200,"св.200",AU7/AT7))</f>
        <v xml:space="preserve"> </v>
      </c>
    </row>
    <row r="8" spans="1:49" s="14" customFormat="1" ht="15.75" outlineLevel="1" x14ac:dyDescent="0.25">
      <c r="A8" s="35"/>
      <c r="B8" s="35">
        <v>2</v>
      </c>
      <c r="C8" s="36" t="s">
        <v>176</v>
      </c>
      <c r="D8" s="78">
        <f t="shared" si="2"/>
        <v>264767.80105000007</v>
      </c>
      <c r="E8" s="22">
        <f>H8+K8+N8+Q8+T8+W8+Z8+AC8+AF8</f>
        <v>186494.5</v>
      </c>
      <c r="F8" s="25">
        <f t="shared" si="4"/>
        <v>0.70437001501093199</v>
      </c>
      <c r="G8" s="79">
        <v>26248.542559999998</v>
      </c>
      <c r="H8" s="26">
        <v>32157.1</v>
      </c>
      <c r="I8" s="25">
        <f t="shared" si="5"/>
        <v>1.2251004003934305</v>
      </c>
      <c r="J8" s="79">
        <v>3026.9763800000001</v>
      </c>
      <c r="K8" s="26">
        <v>5264.7</v>
      </c>
      <c r="L8" s="25">
        <f t="shared" si="6"/>
        <v>1.7392603506209057</v>
      </c>
      <c r="M8" s="79">
        <v>2466.3181800000002</v>
      </c>
      <c r="N8" s="26">
        <v>1336.8</v>
      </c>
      <c r="O8" s="25">
        <f t="shared" si="7"/>
        <v>0.54202252200889989</v>
      </c>
      <c r="P8" s="79">
        <v>0</v>
      </c>
      <c r="Q8" s="26"/>
      <c r="R8" s="25" t="str">
        <f t="shared" si="8"/>
        <v xml:space="preserve"> </v>
      </c>
      <c r="S8" s="79">
        <v>3001.19733</v>
      </c>
      <c r="T8" s="26">
        <v>3256</v>
      </c>
      <c r="U8" s="25">
        <f t="shared" si="9"/>
        <v>1.0849003387591312</v>
      </c>
      <c r="V8" s="79">
        <v>64610.450490000003</v>
      </c>
      <c r="W8" s="26">
        <v>30811.9</v>
      </c>
      <c r="X8" s="25">
        <f t="shared" si="10"/>
        <v>0.476887249141977</v>
      </c>
      <c r="Y8" s="79">
        <v>165414.13733000003</v>
      </c>
      <c r="Z8" s="26">
        <v>113667.8</v>
      </c>
      <c r="AA8" s="25">
        <f t="shared" si="11"/>
        <v>0.68717101110429002</v>
      </c>
      <c r="AB8" s="79"/>
      <c r="AC8" s="26"/>
      <c r="AD8" s="25" t="str">
        <f t="shared" si="12"/>
        <v xml:space="preserve"> </v>
      </c>
      <c r="AE8" s="79">
        <v>0.17877999999999999</v>
      </c>
      <c r="AF8" s="26">
        <v>0.2</v>
      </c>
      <c r="AG8" s="25">
        <f t="shared" si="13"/>
        <v>1.1186933661483389</v>
      </c>
      <c r="AH8" s="79">
        <v>0.93259999999999998</v>
      </c>
      <c r="AI8" s="26">
        <v>0.2</v>
      </c>
      <c r="AJ8" s="25">
        <f t="shared" si="1"/>
        <v>0.21445421402530562</v>
      </c>
      <c r="AK8" s="79">
        <v>0.17877999999999999</v>
      </c>
      <c r="AL8" s="26"/>
      <c r="AM8" s="25">
        <f t="shared" si="14"/>
        <v>0</v>
      </c>
      <c r="AN8" s="79"/>
      <c r="AO8" s="26"/>
      <c r="AP8" s="25" t="str">
        <f t="shared" si="15"/>
        <v xml:space="preserve"> </v>
      </c>
      <c r="AQ8" s="79"/>
      <c r="AR8" s="26"/>
      <c r="AS8" s="25" t="str">
        <f t="shared" si="16"/>
        <v xml:space="preserve"> </v>
      </c>
      <c r="AT8" s="105">
        <v>1.5430000000000277E-2</v>
      </c>
      <c r="AU8" s="127">
        <f t="shared" ref="AU8:AU12" si="18">AF8-AI8-AL8-AO8-AR8</f>
        <v>0</v>
      </c>
      <c r="AV8" s="25">
        <f t="shared" si="17"/>
        <v>0</v>
      </c>
    </row>
    <row r="9" spans="1:49" s="14" customFormat="1" ht="15.75" outlineLevel="1" x14ac:dyDescent="0.25">
      <c r="A9" s="35"/>
      <c r="B9" s="35">
        <v>3</v>
      </c>
      <c r="C9" s="36" t="s">
        <v>2</v>
      </c>
      <c r="D9" s="78">
        <f t="shared" si="2"/>
        <v>14606.53911</v>
      </c>
      <c r="E9" s="22">
        <f t="shared" si="3"/>
        <v>11897.8</v>
      </c>
      <c r="F9" s="25">
        <f t="shared" si="4"/>
        <v>0.81455298277019428</v>
      </c>
      <c r="G9" s="79">
        <v>1121.71343</v>
      </c>
      <c r="H9" s="26">
        <v>2916.6</v>
      </c>
      <c r="I9" s="25" t="str">
        <f t="shared" si="5"/>
        <v>св.200</v>
      </c>
      <c r="J9" s="79">
        <v>513.85212999999999</v>
      </c>
      <c r="K9" s="26">
        <v>893.7</v>
      </c>
      <c r="L9" s="25">
        <f t="shared" si="6"/>
        <v>1.7392162994439666</v>
      </c>
      <c r="M9" s="79">
        <v>369.83983000000001</v>
      </c>
      <c r="N9" s="26">
        <v>302.10000000000002</v>
      </c>
      <c r="O9" s="25">
        <f t="shared" si="7"/>
        <v>0.81684008993839308</v>
      </c>
      <c r="P9" s="79">
        <v>0.38377999999999995</v>
      </c>
      <c r="Q9" s="26">
        <v>0.4</v>
      </c>
      <c r="R9" s="25">
        <f t="shared" si="8"/>
        <v>1.0422637969670125</v>
      </c>
      <c r="S9" s="79">
        <v>184.51649</v>
      </c>
      <c r="T9" s="26">
        <v>139.69999999999999</v>
      </c>
      <c r="U9" s="25">
        <f t="shared" si="9"/>
        <v>0.75711390347822016</v>
      </c>
      <c r="V9" s="79">
        <v>5386.5287699999999</v>
      </c>
      <c r="W9" s="26">
        <v>3115.4</v>
      </c>
      <c r="X9" s="25">
        <f t="shared" si="10"/>
        <v>0.57836876642171919</v>
      </c>
      <c r="Y9" s="79">
        <v>7029.7046799999998</v>
      </c>
      <c r="Z9" s="26">
        <v>4529.8999999999996</v>
      </c>
      <c r="AA9" s="25">
        <f t="shared" si="11"/>
        <v>0.64439406862821436</v>
      </c>
      <c r="AB9" s="79"/>
      <c r="AC9" s="26"/>
      <c r="AD9" s="25" t="str">
        <f t="shared" si="12"/>
        <v xml:space="preserve"> </v>
      </c>
      <c r="AE9" s="79">
        <v>0</v>
      </c>
      <c r="AF9" s="26"/>
      <c r="AG9" s="25" t="str">
        <f t="shared" si="13"/>
        <v xml:space="preserve"> </v>
      </c>
      <c r="AH9" s="79"/>
      <c r="AI9" s="26"/>
      <c r="AJ9" s="25" t="str">
        <f t="shared" si="1"/>
        <v xml:space="preserve"> </v>
      </c>
      <c r="AK9" s="79">
        <v>0</v>
      </c>
      <c r="AL9" s="26"/>
      <c r="AM9" s="25" t="str">
        <f t="shared" si="14"/>
        <v xml:space="preserve"> </v>
      </c>
      <c r="AN9" s="79"/>
      <c r="AO9" s="26"/>
      <c r="AP9" s="25" t="str">
        <f t="shared" si="15"/>
        <v xml:space="preserve"> </v>
      </c>
      <c r="AQ9" s="79"/>
      <c r="AR9" s="26"/>
      <c r="AS9" s="25" t="str">
        <f t="shared" si="16"/>
        <v xml:space="preserve"> </v>
      </c>
      <c r="AT9" s="105"/>
      <c r="AU9" s="127">
        <f t="shared" si="18"/>
        <v>0</v>
      </c>
      <c r="AV9" s="25" t="str">
        <f t="shared" si="17"/>
        <v xml:space="preserve"> </v>
      </c>
    </row>
    <row r="10" spans="1:49" s="14" customFormat="1" ht="15.75" outlineLevel="1" x14ac:dyDescent="0.25">
      <c r="A10" s="35"/>
      <c r="B10" s="35">
        <v>4</v>
      </c>
      <c r="C10" s="36" t="s">
        <v>3</v>
      </c>
      <c r="D10" s="78">
        <f t="shared" si="2"/>
        <v>8341.4447600000003</v>
      </c>
      <c r="E10" s="22">
        <f t="shared" si="3"/>
        <v>5022.5</v>
      </c>
      <c r="F10" s="25">
        <f t="shared" si="4"/>
        <v>0.60211391965149208</v>
      </c>
      <c r="G10" s="79">
        <v>1451.56843</v>
      </c>
      <c r="H10" s="26">
        <v>1560.2</v>
      </c>
      <c r="I10" s="25">
        <f t="shared" si="5"/>
        <v>1.0748373743565089</v>
      </c>
      <c r="J10" s="79">
        <v>97.400499999999994</v>
      </c>
      <c r="K10" s="26">
        <v>169.4</v>
      </c>
      <c r="L10" s="25">
        <f t="shared" si="6"/>
        <v>1.7392107843388895</v>
      </c>
      <c r="M10" s="79">
        <v>56.923650000000002</v>
      </c>
      <c r="N10" s="26">
        <v>60.6</v>
      </c>
      <c r="O10" s="25">
        <f t="shared" si="7"/>
        <v>1.0645838768244833</v>
      </c>
      <c r="P10" s="79">
        <v>0</v>
      </c>
      <c r="Q10" s="26"/>
      <c r="R10" s="25" t="str">
        <f t="shared" si="8"/>
        <v xml:space="preserve"> </v>
      </c>
      <c r="S10" s="79">
        <v>190.59168</v>
      </c>
      <c r="T10" s="26">
        <v>206.8</v>
      </c>
      <c r="U10" s="25">
        <f t="shared" si="9"/>
        <v>1.085042117263461</v>
      </c>
      <c r="V10" s="79">
        <v>4811.2861399999992</v>
      </c>
      <c r="W10" s="26">
        <v>2021.8</v>
      </c>
      <c r="X10" s="25">
        <f t="shared" si="10"/>
        <v>0.42022027814791335</v>
      </c>
      <c r="Y10" s="79">
        <v>1733.6743600000002</v>
      </c>
      <c r="Z10" s="26">
        <v>1003.7</v>
      </c>
      <c r="AA10" s="25">
        <f t="shared" si="11"/>
        <v>0.57894378734423912</v>
      </c>
      <c r="AB10" s="79"/>
      <c r="AC10" s="26"/>
      <c r="AD10" s="25" t="str">
        <f t="shared" si="12"/>
        <v xml:space="preserve"> </v>
      </c>
      <c r="AE10" s="79">
        <v>0</v>
      </c>
      <c r="AF10" s="26"/>
      <c r="AG10" s="25" t="str">
        <f t="shared" si="13"/>
        <v xml:space="preserve"> </v>
      </c>
      <c r="AH10" s="79"/>
      <c r="AI10" s="26"/>
      <c r="AJ10" s="25" t="str">
        <f t="shared" si="1"/>
        <v xml:space="preserve"> </v>
      </c>
      <c r="AK10" s="79">
        <v>0</v>
      </c>
      <c r="AL10" s="26"/>
      <c r="AM10" s="25" t="str">
        <f t="shared" si="14"/>
        <v xml:space="preserve"> </v>
      </c>
      <c r="AN10" s="79"/>
      <c r="AO10" s="26"/>
      <c r="AP10" s="25" t="str">
        <f t="shared" si="15"/>
        <v xml:space="preserve"> </v>
      </c>
      <c r="AQ10" s="79"/>
      <c r="AR10" s="26"/>
      <c r="AS10" s="25" t="str">
        <f t="shared" si="16"/>
        <v xml:space="preserve"> </v>
      </c>
      <c r="AT10" s="105">
        <v>7.970000000000034E-2</v>
      </c>
      <c r="AU10" s="127">
        <f t="shared" si="18"/>
        <v>0</v>
      </c>
      <c r="AV10" s="25">
        <f t="shared" si="17"/>
        <v>0</v>
      </c>
    </row>
    <row r="11" spans="1:49" s="14" customFormat="1" ht="15.75" outlineLevel="1" x14ac:dyDescent="0.25">
      <c r="A11" s="35"/>
      <c r="B11" s="35">
        <v>5</v>
      </c>
      <c r="C11" s="36" t="s">
        <v>160</v>
      </c>
      <c r="D11" s="78">
        <f t="shared" si="2"/>
        <v>4586.0591899999999</v>
      </c>
      <c r="E11" s="22">
        <f t="shared" si="3"/>
        <v>3988.7999999999997</v>
      </c>
      <c r="F11" s="25">
        <f t="shared" si="4"/>
        <v>0.8697663581616355</v>
      </c>
      <c r="G11" s="79">
        <v>1898.5248000000001</v>
      </c>
      <c r="H11" s="26">
        <v>1797.7</v>
      </c>
      <c r="I11" s="25">
        <f t="shared" si="5"/>
        <v>0.94689308246065573</v>
      </c>
      <c r="J11" s="79">
        <v>129.21095</v>
      </c>
      <c r="K11" s="26">
        <v>224.7</v>
      </c>
      <c r="L11" s="25">
        <f t="shared" si="6"/>
        <v>1.7390167009839337</v>
      </c>
      <c r="M11" s="79">
        <v>50.938429999999997</v>
      </c>
      <c r="N11" s="26">
        <v>6</v>
      </c>
      <c r="O11" s="25">
        <f t="shared" si="7"/>
        <v>0.11778926048564906</v>
      </c>
      <c r="P11" s="79">
        <v>0</v>
      </c>
      <c r="Q11" s="26"/>
      <c r="R11" s="25" t="str">
        <f t="shared" si="8"/>
        <v xml:space="preserve"> </v>
      </c>
      <c r="S11" s="79">
        <v>80.697360000000003</v>
      </c>
      <c r="T11" s="26">
        <v>43.7</v>
      </c>
      <c r="U11" s="25">
        <f t="shared" si="9"/>
        <v>0.54152948745783014</v>
      </c>
      <c r="V11" s="79">
        <v>1254.76936</v>
      </c>
      <c r="W11" s="26">
        <v>540.79999999999995</v>
      </c>
      <c r="X11" s="25">
        <f t="shared" si="10"/>
        <v>0.4309955416826563</v>
      </c>
      <c r="Y11" s="79">
        <v>1171.9182900000001</v>
      </c>
      <c r="Z11" s="26">
        <v>1375.9</v>
      </c>
      <c r="AA11" s="25">
        <f t="shared" si="11"/>
        <v>1.174057962692945</v>
      </c>
      <c r="AB11" s="79"/>
      <c r="AC11" s="26"/>
      <c r="AD11" s="25" t="str">
        <f t="shared" si="12"/>
        <v xml:space="preserve"> </v>
      </c>
      <c r="AE11" s="79">
        <v>0</v>
      </c>
      <c r="AF11" s="26"/>
      <c r="AG11" s="25" t="str">
        <f t="shared" si="13"/>
        <v xml:space="preserve"> </v>
      </c>
      <c r="AH11" s="79"/>
      <c r="AI11" s="26"/>
      <c r="AJ11" s="25" t="str">
        <f t="shared" si="1"/>
        <v xml:space="preserve"> </v>
      </c>
      <c r="AK11" s="79">
        <v>0</v>
      </c>
      <c r="AL11" s="26"/>
      <c r="AM11" s="25" t="str">
        <f t="shared" si="14"/>
        <v xml:space="preserve"> </v>
      </c>
      <c r="AN11" s="79"/>
      <c r="AO11" s="26"/>
      <c r="AP11" s="25" t="str">
        <f t="shared" si="15"/>
        <v xml:space="preserve"> </v>
      </c>
      <c r="AQ11" s="79"/>
      <c r="AR11" s="26"/>
      <c r="AS11" s="25" t="str">
        <f t="shared" si="16"/>
        <v xml:space="preserve"> </v>
      </c>
      <c r="AT11" s="105"/>
      <c r="AU11" s="127">
        <f t="shared" si="18"/>
        <v>0</v>
      </c>
      <c r="AV11" s="25" t="str">
        <f t="shared" si="17"/>
        <v xml:space="preserve"> </v>
      </c>
    </row>
    <row r="12" spans="1:49" s="14" customFormat="1" ht="15.75" outlineLevel="1" x14ac:dyDescent="0.25">
      <c r="A12" s="35"/>
      <c r="B12" s="35">
        <v>6</v>
      </c>
      <c r="C12" s="36" t="s">
        <v>175</v>
      </c>
      <c r="D12" s="78">
        <f t="shared" si="2"/>
        <v>12515.283140000001</v>
      </c>
      <c r="E12" s="22">
        <f t="shared" si="3"/>
        <v>8490.9000000000015</v>
      </c>
      <c r="F12" s="25">
        <f t="shared" si="4"/>
        <v>0.67844250146145724</v>
      </c>
      <c r="G12" s="79">
        <v>1208.83321</v>
      </c>
      <c r="H12" s="26">
        <v>1130.9000000000001</v>
      </c>
      <c r="I12" s="25">
        <f t="shared" si="5"/>
        <v>0.93553022091443039</v>
      </c>
      <c r="J12" s="79">
        <v>357.55475999999999</v>
      </c>
      <c r="K12" s="26">
        <v>621.9</v>
      </c>
      <c r="L12" s="25">
        <f t="shared" si="6"/>
        <v>1.7393140004624745</v>
      </c>
      <c r="M12" s="79">
        <v>126.245</v>
      </c>
      <c r="N12" s="26">
        <v>116.3</v>
      </c>
      <c r="O12" s="25">
        <f t="shared" si="7"/>
        <v>0.92122460295457242</v>
      </c>
      <c r="P12" s="79">
        <v>0</v>
      </c>
      <c r="Q12" s="26"/>
      <c r="R12" s="25" t="str">
        <f t="shared" si="8"/>
        <v xml:space="preserve"> </v>
      </c>
      <c r="S12" s="79">
        <v>181.73686999999998</v>
      </c>
      <c r="T12" s="26">
        <v>148.69999999999999</v>
      </c>
      <c r="U12" s="25">
        <f t="shared" si="9"/>
        <v>0.81821591843196162</v>
      </c>
      <c r="V12" s="79">
        <v>5147.2041200000003</v>
      </c>
      <c r="W12" s="26">
        <v>2937.4</v>
      </c>
      <c r="X12" s="25">
        <f t="shared" si="10"/>
        <v>0.57067874743619063</v>
      </c>
      <c r="Y12" s="79">
        <v>5493.6353799999997</v>
      </c>
      <c r="Z12" s="26">
        <v>3535.6</v>
      </c>
      <c r="AA12" s="25">
        <f t="shared" si="11"/>
        <v>0.64358111804646201</v>
      </c>
      <c r="AB12" s="80"/>
      <c r="AC12" s="74"/>
      <c r="AD12" s="25" t="str">
        <f t="shared" si="12"/>
        <v xml:space="preserve"> </v>
      </c>
      <c r="AE12" s="79">
        <v>7.3799999999999991E-2</v>
      </c>
      <c r="AF12" s="26">
        <v>0.1</v>
      </c>
      <c r="AG12" s="25">
        <f t="shared" si="13"/>
        <v>1.3550135501355016</v>
      </c>
      <c r="AH12" s="79">
        <v>0.29099999999999998</v>
      </c>
      <c r="AI12" s="26"/>
      <c r="AJ12" s="25">
        <f t="shared" si="1"/>
        <v>0</v>
      </c>
      <c r="AK12" s="79">
        <v>0</v>
      </c>
      <c r="AL12" s="26"/>
      <c r="AM12" s="25" t="str">
        <f t="shared" si="14"/>
        <v xml:space="preserve"> </v>
      </c>
      <c r="AN12" s="79"/>
      <c r="AO12" s="26"/>
      <c r="AP12" s="25" t="str">
        <f t="shared" si="15"/>
        <v xml:space="preserve"> </v>
      </c>
      <c r="AQ12" s="79">
        <v>7.3799999999999991E-2</v>
      </c>
      <c r="AR12" s="26">
        <v>0.1</v>
      </c>
      <c r="AS12" s="25">
        <f t="shared" si="16"/>
        <v>1.3550135501355016</v>
      </c>
      <c r="AT12" s="105">
        <v>0.66234000000000026</v>
      </c>
      <c r="AU12" s="127">
        <f t="shared" si="18"/>
        <v>0</v>
      </c>
      <c r="AV12" s="25">
        <f t="shared" si="17"/>
        <v>0</v>
      </c>
    </row>
    <row r="13" spans="1:49" s="48" customFormat="1" ht="47.25" x14ac:dyDescent="0.25">
      <c r="A13" s="47">
        <v>2</v>
      </c>
      <c r="B13" s="47"/>
      <c r="C13" s="96" t="s">
        <v>4</v>
      </c>
      <c r="D13" s="100">
        <f>SUM(D14:D34)</f>
        <v>35151.207269999992</v>
      </c>
      <c r="E13" s="100">
        <f>SUM(E14:E34)</f>
        <v>43073.69999999999</v>
      </c>
      <c r="F13" s="99">
        <f t="shared" si="4"/>
        <v>1.225383232762008</v>
      </c>
      <c r="G13" s="101">
        <v>30921.871220000001</v>
      </c>
      <c r="H13" s="101">
        <f>H14+H15+H16+H17+H18+H19+H20+H21+H22+H23+H24+H25+H26+H27+H28+H29+H30+H31+H32+H33+H34</f>
        <v>35332.399999999994</v>
      </c>
      <c r="I13" s="99">
        <f t="shared" si="5"/>
        <v>1.1426346015291371</v>
      </c>
      <c r="J13" s="101">
        <v>1230.5313700000004</v>
      </c>
      <c r="K13" s="101">
        <f>K14+K15+K16+K17+K18+K19+K20+K21+K22+K23+K24+K25+K26+K27+K28+K29+K30+K31+K32+K33+K34</f>
        <v>2140.1999999999998</v>
      </c>
      <c r="L13" s="99">
        <f t="shared" ref="L13:L35" si="19">IF(J13=0," ",IF(K13/J13*100&gt;200,"св.200",K13/J13))</f>
        <v>1.7392486304514116</v>
      </c>
      <c r="M13" s="101">
        <v>519.37990000000002</v>
      </c>
      <c r="N13" s="101">
        <f>N14+N15+N16+N17+N18+N19+N20+N21+N22+N23+N24+N25+N26+N27+N28+N29+N30+N31+N32+N33+N34</f>
        <v>402.1</v>
      </c>
      <c r="O13" s="99">
        <f t="shared" ref="O13:O35" si="20">IF(M13=0," ",IF(N13/M13*100&gt;200,"св.200",N13/M13))</f>
        <v>0.77419245527214287</v>
      </c>
      <c r="P13" s="101">
        <v>392.25481999999994</v>
      </c>
      <c r="Q13" s="101">
        <f>Q14+Q15+Q16+Q17+Q18+Q19+Q20+Q21+Q22+Q23+Q24+Q25+Q26+Q27+Q28+Q29+Q30+Q31+Q32+Q33+Q34</f>
        <v>2643.3</v>
      </c>
      <c r="R13" s="99" t="str">
        <f t="shared" ref="R13:R35" si="21">IF(P13=0," ",IF(Q13/P13*100&gt;200,"св.200",Q13/P13))</f>
        <v>св.200</v>
      </c>
      <c r="S13" s="101">
        <v>1185.4977999999999</v>
      </c>
      <c r="T13" s="101">
        <f>T14+T15+T16+T17+T18+T19+T20+T21+T22+T23+T24+T25+T26+T27+T28+T29+T30+T31+T32+T33+T34</f>
        <v>1349</v>
      </c>
      <c r="U13" s="99">
        <f t="shared" ref="U13:U35" si="22">IF(S13=0," ",IF(T13/S13*100&gt;200,"св.200",T13/S13))</f>
        <v>1.137918602632582</v>
      </c>
      <c r="V13" s="101">
        <v>0</v>
      </c>
      <c r="W13" s="101">
        <f>W14+W15+W16+W17+W18+W19+W20+W21+W22+W23+W24+W25+W26+W27+W28+W29+W30+W31+W32+W33+W34</f>
        <v>0</v>
      </c>
      <c r="X13" s="99" t="str">
        <f t="shared" ref="X13:X35" si="23">IF(V13=0," ",IF(W13/V13*100&gt;200,"св.200",W13/V13))</f>
        <v xml:space="preserve"> </v>
      </c>
      <c r="Y13" s="101">
        <v>0</v>
      </c>
      <c r="Z13" s="101">
        <f>Z14+Z15+Z16+Z17+Z18+Z19+Z20+Z21+Z22+Z23+Z24+Z25+Z26+Z27+Z28+Z29+Z30+Z31+Z32+Z33+Z34</f>
        <v>0</v>
      </c>
      <c r="AA13" s="99" t="str">
        <f t="shared" ref="AA13:AA35" si="24">IF(Y13=0," ",IF(Z13/Y13*100&gt;200,"св.200",Z13/Y13))</f>
        <v xml:space="preserve"> </v>
      </c>
      <c r="AB13" s="101">
        <v>901.05305999999996</v>
      </c>
      <c r="AC13" s="101">
        <f>AC14+AC15+AC16+AC17+AC18+AC19+AC20+AC21+AC22+AC23+AC24+AC25+AC26+AC27+AC28+AC29+AC30+AC31+AC32+AC33+AC34</f>
        <v>1206.3</v>
      </c>
      <c r="AD13" s="99">
        <f t="shared" ref="AD13:AD35" si="25">IF(AB13=0," ",IF(AC13/AB13*100&gt;200,"св.200",AC13/AB13))</f>
        <v>1.3387668868246227</v>
      </c>
      <c r="AE13" s="101">
        <v>0.61909999999999998</v>
      </c>
      <c r="AF13" s="101">
        <f>AF14+AF15+AF16+AF17+AF18+AF19+AF20+AF21+AF22+AF23+AF24+AF25+AF26+AF27+AF28+AF29+AF30+AF31+AF32+AF33+AF34</f>
        <v>0.4</v>
      </c>
      <c r="AG13" s="99">
        <f t="shared" ref="AG13:AG35" si="26">IF(AE13=0," ",IF(AF13/AE13*100&gt;200,"св.200",AF13/AE13))</f>
        <v>0.6460991762235504</v>
      </c>
      <c r="AH13" s="101">
        <v>0</v>
      </c>
      <c r="AI13" s="101">
        <f>AI14+AI15+AI16+AI17+AI18+AI19+AI20+AI21+AI22+AI23+AI24+AI25+AI26+AI27+AI28+AI29+AI30+AI31+AI32+AI33+AI34</f>
        <v>0</v>
      </c>
      <c r="AJ13" s="99" t="str">
        <f t="shared" ref="AJ13:AJ35" si="27">IF(AH13=0," ",IF(AI13/AH13*100&gt;200,"св.200",AI13/AH13))</f>
        <v xml:space="preserve"> </v>
      </c>
      <c r="AK13" s="101">
        <v>0.46173999999999998</v>
      </c>
      <c r="AL13" s="101">
        <f>AL14+AL15+AL16+AL17+AL18+AL19+AL20+AL21+AL22+AL23+AL24+AL25+AL26+AL27+AL28+AL29+AL30+AL31+AL32+AL33+AL34</f>
        <v>0.4</v>
      </c>
      <c r="AM13" s="99">
        <f t="shared" ref="AM13:AM35" si="28">IF(AK13=0," ",IF(AL13/AK13*100&gt;200,"св.200",AL13/AK13))</f>
        <v>0.86628838740416692</v>
      </c>
      <c r="AN13" s="101">
        <v>0.15736</v>
      </c>
      <c r="AO13" s="101">
        <f>AO14+AO15+AO16+AO17+AO18+AO19+AO20+AO21+AO22+AO23+AO24+AO25+AO26+AO27+AO28+AO29+AO30+AO31+AO32+AO33+AO34</f>
        <v>0</v>
      </c>
      <c r="AP13" s="99">
        <f t="shared" ref="AP13:AP35" si="29">IF(AN13=0," ",IF(AO13/AN13*100&gt;200,"св.200",AO13/AN13))</f>
        <v>0</v>
      </c>
      <c r="AQ13" s="101">
        <v>0</v>
      </c>
      <c r="AR13" s="101">
        <f>AR14+AR15+AR16+AR17+AR18+AR19+AR20+AR21+AR22+AR23+AR24+AR25+AR26+AR27+AR28+AR29+AR30+AR31+AR32+AR33+AR34</f>
        <v>0</v>
      </c>
      <c r="AS13" s="99" t="str">
        <f t="shared" ref="AS13:AS35" si="30">IF(AQ13=0," ",IF(AR13/AQ13*100&gt;200,"св.200",AR13/AQ13))</f>
        <v xml:space="preserve"> </v>
      </c>
      <c r="AT13" s="101">
        <v>1.3072100000000002</v>
      </c>
      <c r="AU13" s="101">
        <f>AF13-AI13-AL13-AO13-AR13</f>
        <v>0</v>
      </c>
      <c r="AV13" s="99">
        <f>IF(AT13=0," ",IF(AU13/AT13*100&gt;200,"св.200",AU13/AT13))</f>
        <v>0</v>
      </c>
    </row>
    <row r="14" spans="1:49" s="14" customFormat="1" ht="15.75" outlineLevel="1" x14ac:dyDescent="0.25">
      <c r="A14" s="35"/>
      <c r="B14" s="35">
        <v>1</v>
      </c>
      <c r="C14" s="36" t="s">
        <v>5</v>
      </c>
      <c r="D14" s="78">
        <f t="shared" ref="D14:D33" si="31">G14+M14+J14+P14+S14+V14+Y14+AB14+AE14</f>
        <v>476.82138000000003</v>
      </c>
      <c r="E14" s="22">
        <f>H14+K14+N14+Q14+T14+W14+Z14+AC14+AF14</f>
        <v>311.09999999999997</v>
      </c>
      <c r="F14" s="25">
        <f t="shared" si="4"/>
        <v>0.65244557616103527</v>
      </c>
      <c r="G14" s="78">
        <v>447.36695000000003</v>
      </c>
      <c r="H14" s="22">
        <v>273.89999999999998</v>
      </c>
      <c r="I14" s="25">
        <f t="shared" si="5"/>
        <v>0.61224907204253676</v>
      </c>
      <c r="J14" s="78">
        <v>11.49583</v>
      </c>
      <c r="K14" s="22">
        <v>19.899999999999999</v>
      </c>
      <c r="L14" s="25" t="str">
        <f>IF(J14=0," ",IF(K15/J14*100&gt;200,"св.200",K15/J14))</f>
        <v>св.200</v>
      </c>
      <c r="M14" s="78">
        <v>0.745</v>
      </c>
      <c r="N14" s="22">
        <v>0.7</v>
      </c>
      <c r="O14" s="25">
        <f t="shared" si="20"/>
        <v>0.93959731543624159</v>
      </c>
      <c r="P14" s="78">
        <v>0</v>
      </c>
      <c r="Q14" s="22"/>
      <c r="R14" s="25" t="str">
        <f t="shared" si="21"/>
        <v xml:space="preserve"> </v>
      </c>
      <c r="S14" s="78">
        <v>17.2136</v>
      </c>
      <c r="T14" s="22">
        <v>16.600000000000001</v>
      </c>
      <c r="U14" s="25">
        <f t="shared" si="22"/>
        <v>0.9643537667890506</v>
      </c>
      <c r="V14" s="78"/>
      <c r="W14" s="22"/>
      <c r="X14" s="25" t="str">
        <f t="shared" si="23"/>
        <v xml:space="preserve"> </v>
      </c>
      <c r="Y14" s="78"/>
      <c r="Z14" s="22"/>
      <c r="AA14" s="25" t="str">
        <f t="shared" si="24"/>
        <v xml:space="preserve"> </v>
      </c>
      <c r="AB14" s="78">
        <v>0</v>
      </c>
      <c r="AC14" s="22"/>
      <c r="AD14" s="25" t="str">
        <f t="shared" si="25"/>
        <v xml:space="preserve"> </v>
      </c>
      <c r="AE14" s="78">
        <v>0</v>
      </c>
      <c r="AF14" s="22"/>
      <c r="AG14" s="27" t="str">
        <f t="shared" si="26"/>
        <v xml:space="preserve"> </v>
      </c>
      <c r="AH14" s="78"/>
      <c r="AI14" s="22"/>
      <c r="AJ14" s="27" t="str">
        <f t="shared" si="27"/>
        <v xml:space="preserve"> </v>
      </c>
      <c r="AK14" s="78">
        <v>0</v>
      </c>
      <c r="AL14" s="22"/>
      <c r="AM14" s="27" t="str">
        <f t="shared" si="28"/>
        <v xml:space="preserve"> </v>
      </c>
      <c r="AN14" s="78">
        <v>0</v>
      </c>
      <c r="AO14" s="22"/>
      <c r="AP14" s="27" t="str">
        <f t="shared" si="29"/>
        <v xml:space="preserve"> </v>
      </c>
      <c r="AQ14" s="78"/>
      <c r="AR14" s="22"/>
      <c r="AS14" s="27" t="str">
        <f t="shared" si="30"/>
        <v xml:space="preserve"> </v>
      </c>
      <c r="AT14" s="85"/>
      <c r="AU14" s="127">
        <f>AF14-AI14-AL14-AO14-AR14</f>
        <v>0</v>
      </c>
      <c r="AV14" s="27" t="str">
        <f t="shared" ref="AV14:AV34" si="32">IF(AT14=0," ",IF(AU14/AT14*100&gt;200,"св.200",AU14/AT14))</f>
        <v xml:space="preserve"> </v>
      </c>
    </row>
    <row r="15" spans="1:49" s="14" customFormat="1" ht="15.75" outlineLevel="1" x14ac:dyDescent="0.25">
      <c r="A15" s="35"/>
      <c r="B15" s="35">
        <v>2</v>
      </c>
      <c r="C15" s="36" t="s">
        <v>6</v>
      </c>
      <c r="D15" s="78">
        <f t="shared" si="31"/>
        <v>427.70019999999994</v>
      </c>
      <c r="E15" s="22">
        <f>H15+K15+N15+Q15+T15+W15+Z15+AC15+AF15</f>
        <v>756.69999999999993</v>
      </c>
      <c r="F15" s="25">
        <f t="shared" si="4"/>
        <v>1.7692299419079067</v>
      </c>
      <c r="G15" s="78">
        <v>342.26429999999999</v>
      </c>
      <c r="H15" s="22">
        <v>627.1</v>
      </c>
      <c r="I15" s="25">
        <f t="shared" si="5"/>
        <v>1.8322097864135991</v>
      </c>
      <c r="J15" s="78">
        <v>32.361899999999999</v>
      </c>
      <c r="K15" s="22">
        <v>56.3</v>
      </c>
      <c r="L15" s="25">
        <f>IF(J15=0," ",IF(K14/J15*100&gt;200,"св.200",K14/J15))</f>
        <v>0.61492063197772684</v>
      </c>
      <c r="M15" s="78">
        <v>3.9</v>
      </c>
      <c r="N15" s="22">
        <v>3.9</v>
      </c>
      <c r="O15" s="25">
        <f t="shared" si="20"/>
        <v>1</v>
      </c>
      <c r="P15" s="78">
        <v>11.34</v>
      </c>
      <c r="Q15" s="22">
        <v>20.3</v>
      </c>
      <c r="R15" s="25">
        <f t="shared" si="21"/>
        <v>1.7901234567901236</v>
      </c>
      <c r="S15" s="78">
        <v>37.834000000000003</v>
      </c>
      <c r="T15" s="22">
        <v>29.2</v>
      </c>
      <c r="U15" s="25">
        <f t="shared" si="22"/>
        <v>0.77179256753184955</v>
      </c>
      <c r="V15" s="78"/>
      <c r="W15" s="22"/>
      <c r="X15" s="25" t="str">
        <f t="shared" si="23"/>
        <v xml:space="preserve"> </v>
      </c>
      <c r="Y15" s="78"/>
      <c r="Z15" s="22"/>
      <c r="AA15" s="25" t="str">
        <f t="shared" si="24"/>
        <v xml:space="preserve"> </v>
      </c>
      <c r="AB15" s="78">
        <v>0</v>
      </c>
      <c r="AC15" s="22">
        <v>19.899999999999999</v>
      </c>
      <c r="AD15" s="25" t="str">
        <f t="shared" si="25"/>
        <v xml:space="preserve"> </v>
      </c>
      <c r="AE15" s="78">
        <v>0</v>
      </c>
      <c r="AF15" s="22"/>
      <c r="AG15" s="27" t="str">
        <f t="shared" si="26"/>
        <v xml:space="preserve"> </v>
      </c>
      <c r="AH15" s="78"/>
      <c r="AI15" s="22"/>
      <c r="AJ15" s="27" t="str">
        <f t="shared" si="27"/>
        <v xml:space="preserve"> </v>
      </c>
      <c r="AK15" s="78">
        <v>0</v>
      </c>
      <c r="AL15" s="22"/>
      <c r="AM15" s="27" t="str">
        <f t="shared" si="28"/>
        <v xml:space="preserve"> </v>
      </c>
      <c r="AN15" s="78">
        <v>0</v>
      </c>
      <c r="AO15" s="22"/>
      <c r="AP15" s="27" t="str">
        <f t="shared" si="29"/>
        <v xml:space="preserve"> </v>
      </c>
      <c r="AQ15" s="78"/>
      <c r="AR15" s="22"/>
      <c r="AS15" s="27" t="str">
        <f t="shared" si="30"/>
        <v xml:space="preserve"> </v>
      </c>
      <c r="AT15" s="85"/>
      <c r="AU15" s="127">
        <f t="shared" ref="AU15:AU34" si="33">AF15-AI15-AL15-AO15-AR15</f>
        <v>0</v>
      </c>
      <c r="AV15" s="27" t="str">
        <f t="shared" si="32"/>
        <v xml:space="preserve"> </v>
      </c>
    </row>
    <row r="16" spans="1:49" s="14" customFormat="1" ht="15.75" outlineLevel="1" x14ac:dyDescent="0.25">
      <c r="A16" s="35"/>
      <c r="B16" s="35">
        <v>3</v>
      </c>
      <c r="C16" s="36" t="s">
        <v>162</v>
      </c>
      <c r="D16" s="78">
        <f t="shared" si="31"/>
        <v>652.32302000000004</v>
      </c>
      <c r="E16" s="22">
        <f t="shared" ref="E16:E34" si="34">H16+K16+N16+Q16+T16+W16+Z16+AC16+AF16</f>
        <v>485.69999999999993</v>
      </c>
      <c r="F16" s="25">
        <f t="shared" si="4"/>
        <v>0.74456976851744383</v>
      </c>
      <c r="G16" s="78">
        <v>588.61815999999999</v>
      </c>
      <c r="H16" s="22">
        <v>378.4</v>
      </c>
      <c r="I16" s="25">
        <f t="shared" si="5"/>
        <v>0.64286157939809396</v>
      </c>
      <c r="J16" s="78">
        <v>36.771239999999999</v>
      </c>
      <c r="K16" s="22">
        <v>63.9</v>
      </c>
      <c r="L16" s="25">
        <f t="shared" si="19"/>
        <v>1.7377711494091579</v>
      </c>
      <c r="M16" s="78">
        <v>0</v>
      </c>
      <c r="N16" s="22"/>
      <c r="O16" s="25" t="str">
        <f t="shared" si="20"/>
        <v xml:space="preserve"> </v>
      </c>
      <c r="P16" s="78">
        <v>1.28</v>
      </c>
      <c r="Q16" s="22">
        <v>3.2</v>
      </c>
      <c r="R16" s="25" t="str">
        <f t="shared" si="21"/>
        <v>св.200</v>
      </c>
      <c r="S16" s="78">
        <v>25.65362</v>
      </c>
      <c r="T16" s="22">
        <v>34.200000000000003</v>
      </c>
      <c r="U16" s="25">
        <f t="shared" si="22"/>
        <v>1.3331451857476646</v>
      </c>
      <c r="V16" s="78"/>
      <c r="W16" s="22"/>
      <c r="X16" s="25" t="str">
        <f t="shared" si="23"/>
        <v xml:space="preserve"> </v>
      </c>
      <c r="Y16" s="78"/>
      <c r="Z16" s="22"/>
      <c r="AA16" s="25" t="str">
        <f t="shared" si="24"/>
        <v xml:space="preserve"> </v>
      </c>
      <c r="AB16" s="78">
        <v>0</v>
      </c>
      <c r="AC16" s="22">
        <v>6</v>
      </c>
      <c r="AD16" s="25" t="str">
        <f t="shared" si="25"/>
        <v xml:space="preserve"> </v>
      </c>
      <c r="AE16" s="78">
        <v>0</v>
      </c>
      <c r="AF16" s="22"/>
      <c r="AG16" s="27" t="str">
        <f t="shared" si="26"/>
        <v xml:space="preserve"> </v>
      </c>
      <c r="AH16" s="78"/>
      <c r="AI16" s="22"/>
      <c r="AJ16" s="27" t="str">
        <f t="shared" si="27"/>
        <v xml:space="preserve"> </v>
      </c>
      <c r="AK16" s="78">
        <v>0</v>
      </c>
      <c r="AL16" s="22"/>
      <c r="AM16" s="27" t="str">
        <f t="shared" si="28"/>
        <v xml:space="preserve"> </v>
      </c>
      <c r="AN16" s="78">
        <v>0</v>
      </c>
      <c r="AO16" s="22"/>
      <c r="AP16" s="27" t="str">
        <f>IF(AO16=0," ",IF(AO16/AN16*100&gt;200,"св.200",AO16/AN16))</f>
        <v xml:space="preserve"> </v>
      </c>
      <c r="AQ16" s="78"/>
      <c r="AR16" s="22"/>
      <c r="AS16" s="27" t="str">
        <f t="shared" si="30"/>
        <v xml:space="preserve"> </v>
      </c>
      <c r="AT16" s="85"/>
      <c r="AU16" s="127">
        <f t="shared" si="33"/>
        <v>0</v>
      </c>
      <c r="AV16" s="27" t="str">
        <f t="shared" si="32"/>
        <v xml:space="preserve"> </v>
      </c>
    </row>
    <row r="17" spans="1:49" s="14" customFormat="1" ht="15.75" outlineLevel="1" x14ac:dyDescent="0.25">
      <c r="A17" s="35"/>
      <c r="B17" s="35">
        <v>4</v>
      </c>
      <c r="C17" s="36" t="s">
        <v>7</v>
      </c>
      <c r="D17" s="78">
        <f t="shared" si="31"/>
        <v>1438.3259</v>
      </c>
      <c r="E17" s="22">
        <f t="shared" si="34"/>
        <v>1536.4</v>
      </c>
      <c r="F17" s="25">
        <f t="shared" si="4"/>
        <v>1.0681862851805701</v>
      </c>
      <c r="G17" s="78">
        <v>955.48455000000001</v>
      </c>
      <c r="H17" s="22">
        <v>1104.5</v>
      </c>
      <c r="I17" s="25">
        <f t="shared" si="5"/>
        <v>1.1559579901108814</v>
      </c>
      <c r="J17" s="78">
        <v>53.385169999999995</v>
      </c>
      <c r="K17" s="22">
        <v>92.9</v>
      </c>
      <c r="L17" s="25">
        <f t="shared" si="19"/>
        <v>1.740183650253432</v>
      </c>
      <c r="M17" s="78">
        <v>4.5880000000000001</v>
      </c>
      <c r="N17" s="22">
        <v>4.2</v>
      </c>
      <c r="O17" s="25">
        <f t="shared" si="20"/>
        <v>0.91543156059285091</v>
      </c>
      <c r="P17" s="78">
        <v>0</v>
      </c>
      <c r="Q17" s="22"/>
      <c r="R17" s="25" t="str">
        <f t="shared" si="21"/>
        <v xml:space="preserve"> </v>
      </c>
      <c r="S17" s="78">
        <v>6.2071800000000001</v>
      </c>
      <c r="T17" s="22">
        <v>16.600000000000001</v>
      </c>
      <c r="U17" s="25" t="str">
        <f t="shared" si="22"/>
        <v>св.200</v>
      </c>
      <c r="V17" s="78"/>
      <c r="W17" s="22"/>
      <c r="X17" s="25" t="str">
        <f t="shared" si="23"/>
        <v xml:space="preserve"> </v>
      </c>
      <c r="Y17" s="78"/>
      <c r="Z17" s="22"/>
      <c r="AA17" s="25" t="str">
        <f t="shared" si="24"/>
        <v xml:space="preserve"> </v>
      </c>
      <c r="AB17" s="78">
        <v>418.661</v>
      </c>
      <c r="AC17" s="22">
        <v>318.2</v>
      </c>
      <c r="AD17" s="25">
        <f t="shared" si="25"/>
        <v>0.76004213432825118</v>
      </c>
      <c r="AE17" s="78">
        <v>0</v>
      </c>
      <c r="AF17" s="22"/>
      <c r="AG17" s="27" t="str">
        <f t="shared" si="26"/>
        <v xml:space="preserve"> </v>
      </c>
      <c r="AH17" s="78"/>
      <c r="AI17" s="22"/>
      <c r="AJ17" s="27" t="str">
        <f t="shared" si="27"/>
        <v xml:space="preserve"> </v>
      </c>
      <c r="AK17" s="78">
        <v>0</v>
      </c>
      <c r="AL17" s="22"/>
      <c r="AM17" s="27" t="str">
        <f t="shared" si="28"/>
        <v xml:space="preserve"> </v>
      </c>
      <c r="AN17" s="78">
        <v>0</v>
      </c>
      <c r="AO17" s="22"/>
      <c r="AP17" s="27" t="str">
        <f t="shared" si="29"/>
        <v xml:space="preserve"> </v>
      </c>
      <c r="AQ17" s="78"/>
      <c r="AR17" s="22"/>
      <c r="AS17" s="27" t="str">
        <f t="shared" si="30"/>
        <v xml:space="preserve"> </v>
      </c>
      <c r="AT17" s="85"/>
      <c r="AU17" s="127">
        <f t="shared" si="33"/>
        <v>0</v>
      </c>
      <c r="AV17" s="27" t="str">
        <f t="shared" si="32"/>
        <v xml:space="preserve"> </v>
      </c>
    </row>
    <row r="18" spans="1:49" s="14" customFormat="1" ht="15.75" outlineLevel="1" x14ac:dyDescent="0.25">
      <c r="A18" s="35"/>
      <c r="B18" s="35">
        <v>5</v>
      </c>
      <c r="C18" s="36" t="s">
        <v>174</v>
      </c>
      <c r="D18" s="78">
        <f t="shared" si="31"/>
        <v>7706.5453499999994</v>
      </c>
      <c r="E18" s="22">
        <f t="shared" si="34"/>
        <v>7817.9</v>
      </c>
      <c r="F18" s="25">
        <f t="shared" si="4"/>
        <v>1.0144493602441462</v>
      </c>
      <c r="G18" s="78">
        <v>7109.1384600000001</v>
      </c>
      <c r="H18" s="22">
        <v>6978.6</v>
      </c>
      <c r="I18" s="25">
        <f t="shared" si="5"/>
        <v>0.98163793535117061</v>
      </c>
      <c r="J18" s="78">
        <v>177.79312999999999</v>
      </c>
      <c r="K18" s="22">
        <v>309.2</v>
      </c>
      <c r="L18" s="25">
        <f t="shared" si="19"/>
        <v>1.7390998178613539</v>
      </c>
      <c r="M18" s="78">
        <v>129.477</v>
      </c>
      <c r="N18" s="22">
        <v>105.7</v>
      </c>
      <c r="O18" s="25">
        <f t="shared" si="20"/>
        <v>0.81636120700973913</v>
      </c>
      <c r="P18" s="78">
        <v>2.9491000000000001</v>
      </c>
      <c r="Q18" s="22">
        <v>7.5</v>
      </c>
      <c r="R18" s="25" t="str">
        <f t="shared" si="21"/>
        <v>св.200</v>
      </c>
      <c r="S18" s="78">
        <v>266.23995000000002</v>
      </c>
      <c r="T18" s="22">
        <v>315.60000000000002</v>
      </c>
      <c r="U18" s="25">
        <f t="shared" si="22"/>
        <v>1.1853968572334843</v>
      </c>
      <c r="V18" s="78"/>
      <c r="W18" s="22"/>
      <c r="X18" s="25" t="str">
        <f t="shared" si="23"/>
        <v xml:space="preserve"> </v>
      </c>
      <c r="Y18" s="78"/>
      <c r="Z18" s="22"/>
      <c r="AA18" s="25" t="str">
        <f t="shared" si="24"/>
        <v xml:space="preserve"> </v>
      </c>
      <c r="AB18" s="78">
        <v>20.485970000000002</v>
      </c>
      <c r="AC18" s="22">
        <v>100.9</v>
      </c>
      <c r="AD18" s="25" t="str">
        <f t="shared" si="25"/>
        <v>св.200</v>
      </c>
      <c r="AE18" s="78">
        <v>0.46173999999999998</v>
      </c>
      <c r="AF18" s="22">
        <v>0.4</v>
      </c>
      <c r="AG18" s="27">
        <f t="shared" si="26"/>
        <v>0.86628838740416692</v>
      </c>
      <c r="AH18" s="78"/>
      <c r="AI18" s="22"/>
      <c r="AJ18" s="27" t="str">
        <f t="shared" si="27"/>
        <v xml:space="preserve"> </v>
      </c>
      <c r="AK18" s="78">
        <v>0.46173999999999998</v>
      </c>
      <c r="AL18" s="22">
        <v>0.4</v>
      </c>
      <c r="AM18" s="27">
        <f t="shared" si="28"/>
        <v>0.86628838740416692</v>
      </c>
      <c r="AN18" s="78">
        <v>0</v>
      </c>
      <c r="AO18" s="22"/>
      <c r="AP18" s="27" t="str">
        <f t="shared" si="29"/>
        <v xml:space="preserve"> </v>
      </c>
      <c r="AQ18" s="78"/>
      <c r="AR18" s="22"/>
      <c r="AS18" s="27" t="str">
        <f t="shared" si="30"/>
        <v xml:space="preserve"> </v>
      </c>
      <c r="AT18" s="85"/>
      <c r="AU18" s="127">
        <f t="shared" si="33"/>
        <v>0</v>
      </c>
      <c r="AV18" s="27" t="str">
        <f t="shared" si="32"/>
        <v xml:space="preserve"> </v>
      </c>
    </row>
    <row r="19" spans="1:49" s="14" customFormat="1" ht="15.75" outlineLevel="1" x14ac:dyDescent="0.25">
      <c r="A19" s="35"/>
      <c r="B19" s="35">
        <v>6</v>
      </c>
      <c r="C19" s="36" t="s">
        <v>8</v>
      </c>
      <c r="D19" s="78">
        <f t="shared" si="31"/>
        <v>444.31742000000003</v>
      </c>
      <c r="E19" s="22">
        <f t="shared" si="34"/>
        <v>2422.1000000000004</v>
      </c>
      <c r="F19" s="25" t="str">
        <f t="shared" si="4"/>
        <v>св.200</v>
      </c>
      <c r="G19" s="78">
        <v>347.34363000000002</v>
      </c>
      <c r="H19" s="22">
        <v>409.5</v>
      </c>
      <c r="I19" s="25">
        <f t="shared" si="5"/>
        <v>1.1789477757228481</v>
      </c>
      <c r="J19" s="78">
        <v>19.133599999999998</v>
      </c>
      <c r="K19" s="22">
        <v>33.299999999999997</v>
      </c>
      <c r="L19" s="25">
        <f t="shared" si="19"/>
        <v>1.7403938621064516</v>
      </c>
      <c r="M19" s="78">
        <v>14.423030000000001</v>
      </c>
      <c r="N19" s="22">
        <v>9</v>
      </c>
      <c r="O19" s="25">
        <f t="shared" si="20"/>
        <v>0.62400203008660449</v>
      </c>
      <c r="P19" s="78">
        <v>0.55674999999999997</v>
      </c>
      <c r="Q19" s="22">
        <v>1911.4</v>
      </c>
      <c r="R19" s="25" t="str">
        <f t="shared" si="21"/>
        <v>св.200</v>
      </c>
      <c r="S19" s="78">
        <v>62.860410000000002</v>
      </c>
      <c r="T19" s="22">
        <v>58.9</v>
      </c>
      <c r="U19" s="25">
        <f t="shared" si="22"/>
        <v>0.93699675200973076</v>
      </c>
      <c r="V19" s="78"/>
      <c r="W19" s="22"/>
      <c r="X19" s="25" t="str">
        <f t="shared" si="23"/>
        <v xml:space="preserve"> </v>
      </c>
      <c r="Y19" s="78"/>
      <c r="Z19" s="22"/>
      <c r="AA19" s="25" t="str">
        <f t="shared" si="24"/>
        <v xml:space="preserve"> </v>
      </c>
      <c r="AB19" s="78">
        <v>0</v>
      </c>
      <c r="AC19" s="22"/>
      <c r="AD19" s="25"/>
      <c r="AE19" s="78">
        <v>0</v>
      </c>
      <c r="AF19" s="22"/>
      <c r="AG19" s="27" t="str">
        <f t="shared" si="26"/>
        <v xml:space="preserve"> </v>
      </c>
      <c r="AH19" s="78"/>
      <c r="AI19" s="22"/>
      <c r="AJ19" s="27" t="str">
        <f t="shared" si="27"/>
        <v xml:space="preserve"> </v>
      </c>
      <c r="AK19" s="78">
        <v>0</v>
      </c>
      <c r="AL19" s="22"/>
      <c r="AM19" s="27" t="str">
        <f t="shared" si="28"/>
        <v xml:space="preserve"> </v>
      </c>
      <c r="AN19" s="78">
        <v>0</v>
      </c>
      <c r="AO19" s="22"/>
      <c r="AP19" s="27" t="str">
        <f t="shared" si="29"/>
        <v xml:space="preserve"> </v>
      </c>
      <c r="AQ19" s="78"/>
      <c r="AR19" s="22"/>
      <c r="AS19" s="27" t="str">
        <f t="shared" si="30"/>
        <v xml:space="preserve"> </v>
      </c>
      <c r="AT19" s="85"/>
      <c r="AU19" s="127">
        <f t="shared" si="33"/>
        <v>0</v>
      </c>
      <c r="AV19" s="27" t="str">
        <f t="shared" si="32"/>
        <v xml:space="preserve"> </v>
      </c>
    </row>
    <row r="20" spans="1:49" s="14" customFormat="1" ht="15.75" outlineLevel="1" x14ac:dyDescent="0.25">
      <c r="A20" s="35"/>
      <c r="B20" s="35">
        <v>7</v>
      </c>
      <c r="C20" s="36" t="s">
        <v>9</v>
      </c>
      <c r="D20" s="78">
        <f t="shared" si="31"/>
        <v>838.80980999999997</v>
      </c>
      <c r="E20" s="22">
        <f t="shared" si="34"/>
        <v>706.80000000000007</v>
      </c>
      <c r="F20" s="25">
        <f t="shared" si="4"/>
        <v>0.84262247719778105</v>
      </c>
      <c r="G20" s="78">
        <v>732.25743</v>
      </c>
      <c r="H20" s="22">
        <v>579.79999999999995</v>
      </c>
      <c r="I20" s="25">
        <f t="shared" si="5"/>
        <v>0.79179804293689438</v>
      </c>
      <c r="J20" s="78">
        <v>56.771160000000002</v>
      </c>
      <c r="K20" s="22">
        <v>98.7</v>
      </c>
      <c r="L20" s="25">
        <f t="shared" si="19"/>
        <v>1.7385588034487933</v>
      </c>
      <c r="M20" s="78">
        <v>3.8395799999999998</v>
      </c>
      <c r="N20" s="22">
        <v>3.7</v>
      </c>
      <c r="O20" s="25">
        <f t="shared" si="20"/>
        <v>0.96364706556446289</v>
      </c>
      <c r="P20" s="78">
        <v>2.5286500000000003</v>
      </c>
      <c r="Q20" s="22">
        <v>2.5</v>
      </c>
      <c r="R20" s="25">
        <f t="shared" si="21"/>
        <v>0.9886698435924306</v>
      </c>
      <c r="S20" s="78">
        <v>43.412990000000001</v>
      </c>
      <c r="T20" s="22">
        <v>22.1</v>
      </c>
      <c r="U20" s="25">
        <f t="shared" si="22"/>
        <v>0.50906422248271777</v>
      </c>
      <c r="V20" s="78"/>
      <c r="W20" s="22"/>
      <c r="X20" s="25" t="str">
        <f t="shared" si="23"/>
        <v xml:space="preserve"> </v>
      </c>
      <c r="Y20" s="78"/>
      <c r="Z20" s="22"/>
      <c r="AA20" s="25" t="str">
        <f t="shared" si="24"/>
        <v xml:space="preserve"> </v>
      </c>
      <c r="AB20" s="78">
        <v>0</v>
      </c>
      <c r="AC20" s="22"/>
      <c r="AD20" s="25" t="str">
        <f t="shared" si="25"/>
        <v xml:space="preserve"> </v>
      </c>
      <c r="AE20" s="78">
        <v>0</v>
      </c>
      <c r="AF20" s="22"/>
      <c r="AG20" s="27" t="str">
        <f t="shared" si="26"/>
        <v xml:space="preserve"> </v>
      </c>
      <c r="AH20" s="78"/>
      <c r="AI20" s="22"/>
      <c r="AJ20" s="27" t="str">
        <f t="shared" si="27"/>
        <v xml:space="preserve"> </v>
      </c>
      <c r="AK20" s="78">
        <v>0</v>
      </c>
      <c r="AL20" s="22"/>
      <c r="AM20" s="27" t="str">
        <f t="shared" si="28"/>
        <v xml:space="preserve"> </v>
      </c>
      <c r="AN20" s="78">
        <v>0</v>
      </c>
      <c r="AO20" s="22"/>
      <c r="AP20" s="27" t="str">
        <f>IF(AO20=0," ",IF(AO20/AN20*100&gt;200,"св.200",AO20/AN20))</f>
        <v xml:space="preserve"> </v>
      </c>
      <c r="AQ20" s="78"/>
      <c r="AR20" s="22"/>
      <c r="AS20" s="27" t="str">
        <f t="shared" si="30"/>
        <v xml:space="preserve"> </v>
      </c>
      <c r="AT20" s="85"/>
      <c r="AU20" s="127">
        <f t="shared" si="33"/>
        <v>0</v>
      </c>
      <c r="AV20" s="27" t="str">
        <f t="shared" si="32"/>
        <v xml:space="preserve"> </v>
      </c>
    </row>
    <row r="21" spans="1:49" s="14" customFormat="1" ht="15.75" outlineLevel="1" x14ac:dyDescent="0.25">
      <c r="A21" s="35"/>
      <c r="B21" s="35">
        <v>8</v>
      </c>
      <c r="C21" s="36" t="s">
        <v>163</v>
      </c>
      <c r="D21" s="78">
        <f t="shared" si="31"/>
        <v>1271.3313300000002</v>
      </c>
      <c r="E21" s="22">
        <f t="shared" si="34"/>
        <v>2850.5</v>
      </c>
      <c r="F21" s="25" t="str">
        <f t="shared" si="4"/>
        <v>св.200</v>
      </c>
      <c r="G21" s="78">
        <v>1126.17885</v>
      </c>
      <c r="H21" s="22">
        <v>2312.6</v>
      </c>
      <c r="I21" s="25" t="str">
        <f t="shared" si="5"/>
        <v>св.200</v>
      </c>
      <c r="J21" s="78">
        <v>35.826339999999995</v>
      </c>
      <c r="K21" s="22">
        <v>62.3</v>
      </c>
      <c r="L21" s="25">
        <f t="shared" si="19"/>
        <v>1.7389440283322273</v>
      </c>
      <c r="M21" s="78">
        <v>10.705830000000001</v>
      </c>
      <c r="N21" s="22">
        <v>0.6</v>
      </c>
      <c r="O21" s="25">
        <f t="shared" si="20"/>
        <v>5.6044230106399966E-2</v>
      </c>
      <c r="P21" s="78">
        <v>0.25619999999999998</v>
      </c>
      <c r="Q21" s="22"/>
      <c r="R21" s="25">
        <f t="shared" si="21"/>
        <v>0</v>
      </c>
      <c r="S21" s="78">
        <v>51.016750000000002</v>
      </c>
      <c r="T21" s="22">
        <v>83.7</v>
      </c>
      <c r="U21" s="25">
        <f t="shared" si="22"/>
        <v>1.6406376337183377</v>
      </c>
      <c r="V21" s="78"/>
      <c r="W21" s="22"/>
      <c r="X21" s="25" t="str">
        <f t="shared" si="23"/>
        <v xml:space="preserve"> </v>
      </c>
      <c r="Y21" s="78"/>
      <c r="Z21" s="22"/>
      <c r="AA21" s="25" t="str">
        <f t="shared" si="24"/>
        <v xml:space="preserve"> </v>
      </c>
      <c r="AB21" s="78">
        <v>47.19</v>
      </c>
      <c r="AC21" s="22">
        <v>391.3</v>
      </c>
      <c r="AD21" s="25" t="str">
        <f t="shared" si="25"/>
        <v>св.200</v>
      </c>
      <c r="AE21" s="78">
        <v>0.15736</v>
      </c>
      <c r="AF21" s="22"/>
      <c r="AG21" s="27">
        <f t="shared" si="26"/>
        <v>0</v>
      </c>
      <c r="AH21" s="78"/>
      <c r="AI21" s="22"/>
      <c r="AJ21" s="27" t="str">
        <f t="shared" si="27"/>
        <v xml:space="preserve"> </v>
      </c>
      <c r="AK21" s="78">
        <v>0</v>
      </c>
      <c r="AL21" s="22"/>
      <c r="AM21" s="27" t="str">
        <f t="shared" si="28"/>
        <v xml:space="preserve"> </v>
      </c>
      <c r="AN21" s="78">
        <v>0.15736</v>
      </c>
      <c r="AO21" s="22"/>
      <c r="AP21" s="27">
        <f t="shared" si="29"/>
        <v>0</v>
      </c>
      <c r="AQ21" s="78"/>
      <c r="AR21" s="22"/>
      <c r="AS21" s="27" t="str">
        <f t="shared" si="30"/>
        <v xml:space="preserve"> </v>
      </c>
      <c r="AT21" s="85"/>
      <c r="AU21" s="127">
        <f t="shared" si="33"/>
        <v>0</v>
      </c>
      <c r="AV21" s="27" t="str">
        <f t="shared" si="32"/>
        <v xml:space="preserve"> </v>
      </c>
    </row>
    <row r="22" spans="1:49" s="14" customFormat="1" ht="15.75" outlineLevel="1" x14ac:dyDescent="0.25">
      <c r="A22" s="35"/>
      <c r="B22" s="35">
        <v>9</v>
      </c>
      <c r="C22" s="36" t="s">
        <v>10</v>
      </c>
      <c r="D22" s="78">
        <f t="shared" si="31"/>
        <v>3851.7478100000003</v>
      </c>
      <c r="E22" s="22">
        <f t="shared" si="34"/>
        <v>4072.5</v>
      </c>
      <c r="F22" s="25">
        <f t="shared" si="4"/>
        <v>1.0573122127640022</v>
      </c>
      <c r="G22" s="78">
        <v>3627.6182100000001</v>
      </c>
      <c r="H22" s="22">
        <v>3885.6</v>
      </c>
      <c r="I22" s="25">
        <f t="shared" si="5"/>
        <v>1.0711160257407573</v>
      </c>
      <c r="J22" s="78">
        <v>50.786830000000002</v>
      </c>
      <c r="K22" s="22">
        <v>88.3</v>
      </c>
      <c r="L22" s="25">
        <f t="shared" si="19"/>
        <v>1.7386397221484386</v>
      </c>
      <c r="M22" s="78">
        <v>14.917999999999999</v>
      </c>
      <c r="N22" s="22">
        <v>10.6</v>
      </c>
      <c r="O22" s="25">
        <f t="shared" si="20"/>
        <v>0.71055101220002681</v>
      </c>
      <c r="P22" s="78">
        <v>0</v>
      </c>
      <c r="Q22" s="22"/>
      <c r="R22" s="25" t="str">
        <f t="shared" si="21"/>
        <v xml:space="preserve"> </v>
      </c>
      <c r="S22" s="78">
        <v>158.42477</v>
      </c>
      <c r="T22" s="22">
        <v>88</v>
      </c>
      <c r="U22" s="25">
        <f t="shared" si="22"/>
        <v>0.55546869343727001</v>
      </c>
      <c r="V22" s="78"/>
      <c r="W22" s="22"/>
      <c r="X22" s="25" t="str">
        <f t="shared" si="23"/>
        <v xml:space="preserve"> </v>
      </c>
      <c r="Y22" s="78"/>
      <c r="Z22" s="22"/>
      <c r="AA22" s="25" t="str">
        <f t="shared" si="24"/>
        <v xml:space="preserve"> </v>
      </c>
      <c r="AB22" s="78">
        <v>0</v>
      </c>
      <c r="AC22" s="22"/>
      <c r="AD22" s="25" t="str">
        <f t="shared" si="25"/>
        <v xml:space="preserve"> </v>
      </c>
      <c r="AE22" s="78">
        <v>0</v>
      </c>
      <c r="AF22" s="22"/>
      <c r="AG22" s="27" t="str">
        <f t="shared" si="26"/>
        <v xml:space="preserve"> </v>
      </c>
      <c r="AH22" s="78"/>
      <c r="AI22" s="22"/>
      <c r="AJ22" s="27" t="str">
        <f t="shared" si="27"/>
        <v xml:space="preserve"> </v>
      </c>
      <c r="AK22" s="78">
        <v>0</v>
      </c>
      <c r="AL22" s="22"/>
      <c r="AM22" s="27" t="str">
        <f t="shared" si="28"/>
        <v xml:space="preserve"> </v>
      </c>
      <c r="AN22" s="78">
        <v>0</v>
      </c>
      <c r="AO22" s="22"/>
      <c r="AP22" s="27" t="str">
        <f t="shared" si="29"/>
        <v xml:space="preserve"> </v>
      </c>
      <c r="AQ22" s="82"/>
      <c r="AR22" s="72"/>
      <c r="AS22" s="27" t="str">
        <f t="shared" si="30"/>
        <v xml:space="preserve"> </v>
      </c>
      <c r="AT22" s="85"/>
      <c r="AU22" s="127">
        <f t="shared" si="33"/>
        <v>0</v>
      </c>
      <c r="AV22" s="27" t="str">
        <f t="shared" si="32"/>
        <v xml:space="preserve"> </v>
      </c>
    </row>
    <row r="23" spans="1:49" s="14" customFormat="1" ht="15.75" outlineLevel="1" x14ac:dyDescent="0.25">
      <c r="A23" s="35"/>
      <c r="B23" s="35">
        <v>10</v>
      </c>
      <c r="C23" s="36" t="s">
        <v>11</v>
      </c>
      <c r="D23" s="78">
        <f t="shared" si="31"/>
        <v>312.59151000000008</v>
      </c>
      <c r="E23" s="22">
        <f t="shared" si="34"/>
        <v>439.5</v>
      </c>
      <c r="F23" s="25">
        <f t="shared" si="4"/>
        <v>1.4059882816395106</v>
      </c>
      <c r="G23" s="78">
        <v>277.15088000000003</v>
      </c>
      <c r="H23" s="22">
        <v>144.5</v>
      </c>
      <c r="I23" s="25">
        <f t="shared" si="5"/>
        <v>0.5213766595292787</v>
      </c>
      <c r="J23" s="78">
        <v>17.632249999999999</v>
      </c>
      <c r="K23" s="22">
        <v>30.7</v>
      </c>
      <c r="L23" s="25">
        <f t="shared" si="19"/>
        <v>1.7411277630478244</v>
      </c>
      <c r="M23" s="78">
        <v>5.3049499999999998</v>
      </c>
      <c r="N23" s="22">
        <v>5.3</v>
      </c>
      <c r="O23" s="25">
        <f t="shared" si="20"/>
        <v>0.99906690920743835</v>
      </c>
      <c r="P23" s="78">
        <v>0.74399999999999999</v>
      </c>
      <c r="Q23" s="22">
        <v>243.6</v>
      </c>
      <c r="R23" s="25" t="str">
        <f t="shared" si="21"/>
        <v>св.200</v>
      </c>
      <c r="S23" s="78">
        <v>11.75943</v>
      </c>
      <c r="T23" s="22">
        <v>15.4</v>
      </c>
      <c r="U23" s="25">
        <f t="shared" si="22"/>
        <v>1.3095872844176972</v>
      </c>
      <c r="V23" s="78"/>
      <c r="W23" s="22"/>
      <c r="X23" s="25" t="str">
        <f t="shared" si="23"/>
        <v xml:space="preserve"> </v>
      </c>
      <c r="Y23" s="78"/>
      <c r="Z23" s="22"/>
      <c r="AA23" s="25" t="str">
        <f t="shared" si="24"/>
        <v xml:space="preserve"> </v>
      </c>
      <c r="AB23" s="78">
        <v>0</v>
      </c>
      <c r="AC23" s="22"/>
      <c r="AD23" s="25"/>
      <c r="AE23" s="78">
        <v>0</v>
      </c>
      <c r="AF23" s="22"/>
      <c r="AG23" s="27" t="str">
        <f t="shared" si="26"/>
        <v xml:space="preserve"> </v>
      </c>
      <c r="AH23" s="78"/>
      <c r="AI23" s="22"/>
      <c r="AJ23" s="27" t="str">
        <f t="shared" si="27"/>
        <v xml:space="preserve"> </v>
      </c>
      <c r="AK23" s="78">
        <v>0</v>
      </c>
      <c r="AL23" s="22"/>
      <c r="AM23" s="27" t="str">
        <f t="shared" si="28"/>
        <v xml:space="preserve"> </v>
      </c>
      <c r="AN23" s="78">
        <v>0</v>
      </c>
      <c r="AO23" s="22"/>
      <c r="AP23" s="27" t="str">
        <f t="shared" si="29"/>
        <v xml:space="preserve"> </v>
      </c>
      <c r="AQ23" s="78"/>
      <c r="AR23" s="22"/>
      <c r="AS23" s="27" t="str">
        <f t="shared" si="30"/>
        <v xml:space="preserve"> </v>
      </c>
      <c r="AT23" s="85"/>
      <c r="AU23" s="127">
        <f t="shared" si="33"/>
        <v>0</v>
      </c>
      <c r="AV23" s="27" t="str">
        <f t="shared" si="32"/>
        <v xml:space="preserve"> </v>
      </c>
    </row>
    <row r="24" spans="1:49" s="14" customFormat="1" ht="15.75" outlineLevel="1" x14ac:dyDescent="0.25">
      <c r="A24" s="35"/>
      <c r="B24" s="35">
        <v>11</v>
      </c>
      <c r="C24" s="36" t="s">
        <v>12</v>
      </c>
      <c r="D24" s="78">
        <f t="shared" si="31"/>
        <v>768.78813999999988</v>
      </c>
      <c r="E24" s="22">
        <f t="shared" si="34"/>
        <v>1009.1</v>
      </c>
      <c r="F24" s="25">
        <f t="shared" si="4"/>
        <v>1.3125852851996391</v>
      </c>
      <c r="G24" s="78">
        <v>676.33169999999996</v>
      </c>
      <c r="H24" s="22">
        <v>903.5</v>
      </c>
      <c r="I24" s="25">
        <f t="shared" si="5"/>
        <v>1.3358829698504449</v>
      </c>
      <c r="J24" s="78">
        <v>27.558779999999999</v>
      </c>
      <c r="K24" s="22">
        <v>47.9</v>
      </c>
      <c r="L24" s="25">
        <f t="shared" si="19"/>
        <v>1.7381030655203169</v>
      </c>
      <c r="M24" s="78">
        <v>30.45055</v>
      </c>
      <c r="N24" s="22">
        <v>20</v>
      </c>
      <c r="O24" s="25">
        <f t="shared" si="20"/>
        <v>0.65680258648858558</v>
      </c>
      <c r="P24" s="78">
        <v>0</v>
      </c>
      <c r="Q24" s="22"/>
      <c r="R24" s="25" t="str">
        <f t="shared" si="21"/>
        <v xml:space="preserve"> </v>
      </c>
      <c r="S24" s="78">
        <v>34.447110000000002</v>
      </c>
      <c r="T24" s="22">
        <v>37.700000000000003</v>
      </c>
      <c r="U24" s="25">
        <f t="shared" si="22"/>
        <v>1.09443143416095</v>
      </c>
      <c r="V24" s="78"/>
      <c r="W24" s="22"/>
      <c r="X24" s="25" t="str">
        <f>IF(W24=0," ",IF(W24/V24*100&gt;200,"св.200",W24/V24))</f>
        <v xml:space="preserve"> </v>
      </c>
      <c r="Y24" s="78"/>
      <c r="Z24" s="22"/>
      <c r="AA24" s="25" t="str">
        <f t="shared" si="24"/>
        <v xml:space="preserve"> </v>
      </c>
      <c r="AB24" s="78">
        <v>0</v>
      </c>
      <c r="AC24" s="22"/>
      <c r="AD24" s="25" t="str">
        <f t="shared" si="25"/>
        <v xml:space="preserve"> </v>
      </c>
      <c r="AE24" s="78">
        <v>0</v>
      </c>
      <c r="AF24" s="22"/>
      <c r="AG24" s="27" t="str">
        <f t="shared" si="26"/>
        <v xml:space="preserve"> </v>
      </c>
      <c r="AH24" s="78"/>
      <c r="AI24" s="22"/>
      <c r="AJ24" s="27" t="str">
        <f t="shared" si="27"/>
        <v xml:space="preserve"> </v>
      </c>
      <c r="AK24" s="78">
        <v>0</v>
      </c>
      <c r="AL24" s="22"/>
      <c r="AM24" s="27" t="str">
        <f t="shared" si="28"/>
        <v xml:space="preserve"> </v>
      </c>
      <c r="AN24" s="78">
        <v>0</v>
      </c>
      <c r="AO24" s="22"/>
      <c r="AP24" s="27" t="str">
        <f t="shared" si="29"/>
        <v xml:space="preserve"> </v>
      </c>
      <c r="AQ24" s="78"/>
      <c r="AR24" s="22"/>
      <c r="AS24" s="27" t="str">
        <f t="shared" si="30"/>
        <v xml:space="preserve"> </v>
      </c>
      <c r="AT24" s="85"/>
      <c r="AU24" s="127">
        <f t="shared" si="33"/>
        <v>0</v>
      </c>
      <c r="AV24" s="27" t="str">
        <f t="shared" si="32"/>
        <v xml:space="preserve"> </v>
      </c>
    </row>
    <row r="25" spans="1:49" s="14" customFormat="1" ht="15.75" outlineLevel="1" x14ac:dyDescent="0.25">
      <c r="A25" s="35"/>
      <c r="B25" s="35">
        <v>12</v>
      </c>
      <c r="C25" s="36" t="s">
        <v>13</v>
      </c>
      <c r="D25" s="78">
        <f t="shared" si="31"/>
        <v>474.68963999999994</v>
      </c>
      <c r="E25" s="22">
        <f t="shared" si="34"/>
        <v>460.09999999999997</v>
      </c>
      <c r="F25" s="25">
        <f t="shared" si="4"/>
        <v>0.96926488642136788</v>
      </c>
      <c r="G25" s="78">
        <v>169.89323000000002</v>
      </c>
      <c r="H25" s="22">
        <v>124.8</v>
      </c>
      <c r="I25" s="25">
        <f t="shared" si="5"/>
        <v>0.73457900588504899</v>
      </c>
      <c r="J25" s="78">
        <v>15.11782</v>
      </c>
      <c r="K25" s="22">
        <v>26.3</v>
      </c>
      <c r="L25" s="25">
        <f t="shared" si="19"/>
        <v>1.7396688146835986</v>
      </c>
      <c r="M25" s="78">
        <v>10.444090000000001</v>
      </c>
      <c r="N25" s="22">
        <v>3.6</v>
      </c>
      <c r="O25" s="25">
        <f t="shared" si="20"/>
        <v>0.34469254860883042</v>
      </c>
      <c r="P25" s="78">
        <v>270.46949999999998</v>
      </c>
      <c r="Q25" s="22">
        <v>270.5</v>
      </c>
      <c r="R25" s="25">
        <f t="shared" si="21"/>
        <v>1.0001127668738989</v>
      </c>
      <c r="S25" s="78">
        <v>8.7650000000000006</v>
      </c>
      <c r="T25" s="22">
        <v>34.9</v>
      </c>
      <c r="U25" s="25" t="str">
        <f t="shared" si="22"/>
        <v>св.200</v>
      </c>
      <c r="V25" s="78"/>
      <c r="W25" s="22"/>
      <c r="X25" s="25" t="str">
        <f t="shared" si="23"/>
        <v xml:space="preserve"> </v>
      </c>
      <c r="Y25" s="78"/>
      <c r="Z25" s="22"/>
      <c r="AA25" s="25" t="str">
        <f t="shared" si="24"/>
        <v xml:space="preserve"> </v>
      </c>
      <c r="AB25" s="78">
        <v>0</v>
      </c>
      <c r="AC25" s="22"/>
      <c r="AD25" s="25" t="str">
        <f t="shared" si="25"/>
        <v xml:space="preserve"> </v>
      </c>
      <c r="AE25" s="81">
        <v>0</v>
      </c>
      <c r="AF25" s="22"/>
      <c r="AG25" s="27" t="str">
        <f t="shared" si="26"/>
        <v xml:space="preserve"> </v>
      </c>
      <c r="AH25" s="78"/>
      <c r="AI25" s="22"/>
      <c r="AJ25" s="27" t="str">
        <f t="shared" si="27"/>
        <v xml:space="preserve"> </v>
      </c>
      <c r="AK25" s="78">
        <v>0</v>
      </c>
      <c r="AL25" s="22"/>
      <c r="AM25" s="27" t="str">
        <f t="shared" si="28"/>
        <v xml:space="preserve"> </v>
      </c>
      <c r="AN25" s="78">
        <v>0</v>
      </c>
      <c r="AO25" s="22"/>
      <c r="AP25" s="27" t="str">
        <f t="shared" si="29"/>
        <v xml:space="preserve"> </v>
      </c>
      <c r="AQ25" s="78"/>
      <c r="AR25" s="22"/>
      <c r="AS25" s="27" t="str">
        <f t="shared" si="30"/>
        <v xml:space="preserve"> </v>
      </c>
      <c r="AT25" s="85"/>
      <c r="AU25" s="127">
        <f t="shared" si="33"/>
        <v>0</v>
      </c>
      <c r="AV25" s="27" t="str">
        <f t="shared" si="32"/>
        <v xml:space="preserve"> </v>
      </c>
    </row>
    <row r="26" spans="1:49" s="14" customFormat="1" ht="15.75" outlineLevel="1" x14ac:dyDescent="0.25">
      <c r="A26" s="35"/>
      <c r="B26" s="35">
        <v>13</v>
      </c>
      <c r="C26" s="36" t="s">
        <v>173</v>
      </c>
      <c r="D26" s="78">
        <f t="shared" si="31"/>
        <v>722.79757000000006</v>
      </c>
      <c r="E26" s="22">
        <f t="shared" si="34"/>
        <v>1023.8999999999999</v>
      </c>
      <c r="F26" s="25">
        <f t="shared" si="4"/>
        <v>1.4165791951956892</v>
      </c>
      <c r="G26" s="78">
        <v>551.91093999999998</v>
      </c>
      <c r="H26" s="22">
        <v>738.8</v>
      </c>
      <c r="I26" s="25">
        <f t="shared" si="5"/>
        <v>1.3386217711140134</v>
      </c>
      <c r="J26" s="78">
        <v>132.51814000000002</v>
      </c>
      <c r="K26" s="22">
        <v>230.5</v>
      </c>
      <c r="L26" s="25">
        <f t="shared" si="19"/>
        <v>1.7393845099244525</v>
      </c>
      <c r="M26" s="78">
        <v>3.60528</v>
      </c>
      <c r="N26" s="22">
        <v>3.3</v>
      </c>
      <c r="O26" s="25">
        <f t="shared" si="20"/>
        <v>0.91532419118626007</v>
      </c>
      <c r="P26" s="78">
        <v>0.67200000000000004</v>
      </c>
      <c r="Q26" s="22">
        <v>14.5</v>
      </c>
      <c r="R26" s="25" t="str">
        <f t="shared" si="21"/>
        <v>св.200</v>
      </c>
      <c r="S26" s="78">
        <v>34.091209999999997</v>
      </c>
      <c r="T26" s="22">
        <v>36.799999999999997</v>
      </c>
      <c r="U26" s="25">
        <f t="shared" si="22"/>
        <v>1.0794571386583227</v>
      </c>
      <c r="V26" s="78"/>
      <c r="W26" s="22"/>
      <c r="X26" s="25" t="str">
        <f t="shared" si="23"/>
        <v xml:space="preserve"> </v>
      </c>
      <c r="Y26" s="78"/>
      <c r="Z26" s="22"/>
      <c r="AA26" s="25" t="str">
        <f t="shared" si="24"/>
        <v xml:space="preserve"> </v>
      </c>
      <c r="AB26" s="78">
        <v>0</v>
      </c>
      <c r="AC26" s="22"/>
      <c r="AD26" s="25" t="str">
        <f t="shared" si="25"/>
        <v xml:space="preserve"> </v>
      </c>
      <c r="AE26" s="78">
        <v>0</v>
      </c>
      <c r="AF26" s="22"/>
      <c r="AG26" s="27" t="str">
        <f t="shared" si="26"/>
        <v xml:space="preserve"> </v>
      </c>
      <c r="AH26" s="78"/>
      <c r="AI26" s="22"/>
      <c r="AJ26" s="27" t="str">
        <f t="shared" si="27"/>
        <v xml:space="preserve"> </v>
      </c>
      <c r="AK26" s="78">
        <v>0</v>
      </c>
      <c r="AL26" s="22"/>
      <c r="AM26" s="27" t="str">
        <f>IF(AL26=0," ",IF(AL26/AK26*100&gt;200,"св.200",AL26/AK26))</f>
        <v xml:space="preserve"> </v>
      </c>
      <c r="AN26" s="78">
        <v>0</v>
      </c>
      <c r="AO26" s="22"/>
      <c r="AP26" s="27" t="str">
        <f t="shared" si="29"/>
        <v xml:space="preserve"> </v>
      </c>
      <c r="AQ26" s="78"/>
      <c r="AR26" s="22"/>
      <c r="AS26" s="27" t="str">
        <f t="shared" si="30"/>
        <v xml:space="preserve"> </v>
      </c>
      <c r="AT26" s="85"/>
      <c r="AU26" s="127">
        <f t="shared" si="33"/>
        <v>0</v>
      </c>
      <c r="AV26" s="27" t="str">
        <f t="shared" si="32"/>
        <v xml:space="preserve"> </v>
      </c>
    </row>
    <row r="27" spans="1:49" s="14" customFormat="1" ht="15.75" outlineLevel="1" x14ac:dyDescent="0.25">
      <c r="A27" s="35"/>
      <c r="B27" s="35">
        <v>14</v>
      </c>
      <c r="C27" s="36" t="s">
        <v>14</v>
      </c>
      <c r="D27" s="78">
        <f t="shared" si="31"/>
        <v>610.76918000000001</v>
      </c>
      <c r="E27" s="22">
        <f t="shared" si="34"/>
        <v>917</v>
      </c>
      <c r="F27" s="25">
        <f t="shared" si="4"/>
        <v>1.5013855152285189</v>
      </c>
      <c r="G27" s="78">
        <v>506.57542000000001</v>
      </c>
      <c r="H27" s="22">
        <v>816.5</v>
      </c>
      <c r="I27" s="25">
        <f t="shared" si="5"/>
        <v>1.6118034309678901</v>
      </c>
      <c r="J27" s="78">
        <v>40.314509999999999</v>
      </c>
      <c r="K27" s="22">
        <v>70.099999999999994</v>
      </c>
      <c r="L27" s="25">
        <f t="shared" si="19"/>
        <v>1.738828029907842</v>
      </c>
      <c r="M27" s="78">
        <v>22.74663</v>
      </c>
      <c r="N27" s="22">
        <v>18</v>
      </c>
      <c r="O27" s="25">
        <f t="shared" si="20"/>
        <v>0.79132601180922191</v>
      </c>
      <c r="P27" s="78">
        <v>0</v>
      </c>
      <c r="Q27" s="22"/>
      <c r="R27" s="25" t="str">
        <f t="shared" si="21"/>
        <v xml:space="preserve"> </v>
      </c>
      <c r="S27" s="78">
        <v>41.132620000000003</v>
      </c>
      <c r="T27" s="22">
        <v>12.4</v>
      </c>
      <c r="U27" s="25">
        <f t="shared" si="22"/>
        <v>0.30146389896875031</v>
      </c>
      <c r="V27" s="78"/>
      <c r="W27" s="22"/>
      <c r="X27" s="25" t="str">
        <f t="shared" si="23"/>
        <v xml:space="preserve"> </v>
      </c>
      <c r="Y27" s="78"/>
      <c r="Z27" s="22"/>
      <c r="AA27" s="25" t="str">
        <f t="shared" si="24"/>
        <v xml:space="preserve"> </v>
      </c>
      <c r="AB27" s="78">
        <v>0</v>
      </c>
      <c r="AC27" s="22"/>
      <c r="AD27" s="25" t="str">
        <f t="shared" si="25"/>
        <v xml:space="preserve"> </v>
      </c>
      <c r="AE27" s="82">
        <v>0</v>
      </c>
      <c r="AF27" s="22"/>
      <c r="AG27" s="27" t="str">
        <f t="shared" si="26"/>
        <v xml:space="preserve"> </v>
      </c>
      <c r="AH27" s="78"/>
      <c r="AI27" s="22"/>
      <c r="AJ27" s="27" t="str">
        <f t="shared" si="27"/>
        <v xml:space="preserve"> </v>
      </c>
      <c r="AK27" s="78">
        <v>0</v>
      </c>
      <c r="AL27" s="22"/>
      <c r="AM27" s="27" t="str">
        <f t="shared" si="28"/>
        <v xml:space="preserve"> </v>
      </c>
      <c r="AN27" s="78">
        <v>0</v>
      </c>
      <c r="AO27" s="22"/>
      <c r="AP27" s="27" t="str">
        <f t="shared" si="29"/>
        <v xml:space="preserve"> </v>
      </c>
      <c r="AQ27" s="84"/>
      <c r="AR27" s="73"/>
      <c r="AS27" s="27" t="str">
        <f t="shared" si="30"/>
        <v xml:space="preserve"> </v>
      </c>
      <c r="AT27" s="85"/>
      <c r="AU27" s="127">
        <f t="shared" si="33"/>
        <v>0</v>
      </c>
      <c r="AV27" s="27" t="str">
        <f t="shared" si="32"/>
        <v xml:space="preserve"> </v>
      </c>
    </row>
    <row r="28" spans="1:49" s="14" customFormat="1" ht="15.75" outlineLevel="1" x14ac:dyDescent="0.25">
      <c r="A28" s="35"/>
      <c r="B28" s="35">
        <v>15</v>
      </c>
      <c r="C28" s="36" t="s">
        <v>149</v>
      </c>
      <c r="D28" s="78">
        <f t="shared" si="31"/>
        <v>1050.45848</v>
      </c>
      <c r="E28" s="22">
        <f t="shared" si="34"/>
        <v>1283.2</v>
      </c>
      <c r="F28" s="25">
        <f t="shared" si="4"/>
        <v>1.2215618460236526</v>
      </c>
      <c r="G28" s="78">
        <v>806.60816</v>
      </c>
      <c r="H28" s="22">
        <v>927.8</v>
      </c>
      <c r="I28" s="25">
        <f t="shared" si="5"/>
        <v>1.1502487155597334</v>
      </c>
      <c r="J28" s="78">
        <v>143.14785000000001</v>
      </c>
      <c r="K28" s="22">
        <v>249</v>
      </c>
      <c r="L28" s="25">
        <f t="shared" si="19"/>
        <v>1.7394602852924441</v>
      </c>
      <c r="M28" s="78">
        <v>23.453990000000001</v>
      </c>
      <c r="N28" s="22">
        <v>15.5</v>
      </c>
      <c r="O28" s="25">
        <f t="shared" si="20"/>
        <v>0.66086836397559645</v>
      </c>
      <c r="P28" s="78">
        <v>0</v>
      </c>
      <c r="Q28" s="22"/>
      <c r="R28" s="25" t="str">
        <f t="shared" si="21"/>
        <v xml:space="preserve"> </v>
      </c>
      <c r="S28" s="78">
        <v>77.248480000000001</v>
      </c>
      <c r="T28" s="22">
        <v>90.9</v>
      </c>
      <c r="U28" s="25">
        <f t="shared" si="22"/>
        <v>1.1767221827536283</v>
      </c>
      <c r="V28" s="78"/>
      <c r="W28" s="22"/>
      <c r="X28" s="25" t="str">
        <f t="shared" si="23"/>
        <v xml:space="preserve"> </v>
      </c>
      <c r="Y28" s="78"/>
      <c r="Z28" s="22"/>
      <c r="AA28" s="25" t="str">
        <f t="shared" si="24"/>
        <v xml:space="preserve"> </v>
      </c>
      <c r="AB28" s="78">
        <v>0</v>
      </c>
      <c r="AC28" s="22"/>
      <c r="AD28" s="25"/>
      <c r="AE28" s="78">
        <v>0</v>
      </c>
      <c r="AF28" s="22"/>
      <c r="AG28" s="27" t="str">
        <f t="shared" si="26"/>
        <v xml:space="preserve"> </v>
      </c>
      <c r="AH28" s="78"/>
      <c r="AI28" s="22"/>
      <c r="AJ28" s="27" t="str">
        <f t="shared" si="27"/>
        <v xml:space="preserve"> </v>
      </c>
      <c r="AK28" s="78">
        <v>0</v>
      </c>
      <c r="AL28" s="22"/>
      <c r="AM28" s="27" t="str">
        <f t="shared" si="28"/>
        <v xml:space="preserve"> </v>
      </c>
      <c r="AN28" s="78">
        <v>0</v>
      </c>
      <c r="AO28" s="22"/>
      <c r="AP28" s="27" t="str">
        <f t="shared" si="29"/>
        <v xml:space="preserve"> </v>
      </c>
      <c r="AQ28" s="78"/>
      <c r="AR28" s="22"/>
      <c r="AS28" s="27" t="str">
        <f t="shared" si="30"/>
        <v xml:space="preserve"> </v>
      </c>
      <c r="AT28" s="85"/>
      <c r="AU28" s="127">
        <f t="shared" si="33"/>
        <v>0</v>
      </c>
      <c r="AV28" s="27" t="str">
        <f t="shared" si="32"/>
        <v xml:space="preserve"> </v>
      </c>
    </row>
    <row r="29" spans="1:49" s="14" customFormat="1" ht="15.75" outlineLevel="1" x14ac:dyDescent="0.25">
      <c r="A29" s="35"/>
      <c r="B29" s="35">
        <v>16</v>
      </c>
      <c r="C29" s="36" t="s">
        <v>15</v>
      </c>
      <c r="D29" s="78">
        <f t="shared" si="31"/>
        <v>259.18223</v>
      </c>
      <c r="E29" s="22">
        <f t="shared" si="34"/>
        <v>667.69999999999993</v>
      </c>
      <c r="F29" s="25" t="str">
        <f t="shared" si="4"/>
        <v>св.200</v>
      </c>
      <c r="G29" s="78">
        <v>180.82732000000001</v>
      </c>
      <c r="H29" s="22">
        <v>537.79999999999995</v>
      </c>
      <c r="I29" s="25" t="str">
        <f t="shared" si="5"/>
        <v>св.200</v>
      </c>
      <c r="J29" s="78">
        <v>26.37763</v>
      </c>
      <c r="K29" s="22">
        <v>45.9</v>
      </c>
      <c r="L29" s="25">
        <f t="shared" si="19"/>
        <v>1.7401108439234305</v>
      </c>
      <c r="M29" s="78">
        <v>3.9079999999999999</v>
      </c>
      <c r="N29" s="22">
        <v>3.9</v>
      </c>
      <c r="O29" s="25">
        <f t="shared" si="20"/>
        <v>0.99795291709314227</v>
      </c>
      <c r="P29" s="78">
        <v>0</v>
      </c>
      <c r="Q29" s="22"/>
      <c r="R29" s="25" t="str">
        <f t="shared" si="21"/>
        <v xml:space="preserve"> </v>
      </c>
      <c r="S29" s="78">
        <v>48.069279999999999</v>
      </c>
      <c r="T29" s="22">
        <v>80.099999999999994</v>
      </c>
      <c r="U29" s="25">
        <f t="shared" si="22"/>
        <v>1.6663449088482289</v>
      </c>
      <c r="V29" s="78"/>
      <c r="W29" s="22"/>
      <c r="X29" s="25" t="str">
        <f t="shared" si="23"/>
        <v xml:space="preserve"> </v>
      </c>
      <c r="Y29" s="78"/>
      <c r="Z29" s="22"/>
      <c r="AA29" s="25" t="str">
        <f t="shared" si="24"/>
        <v xml:space="preserve"> </v>
      </c>
      <c r="AB29" s="78">
        <v>0</v>
      </c>
      <c r="AC29" s="22"/>
      <c r="AD29" s="25" t="str">
        <f t="shared" si="25"/>
        <v xml:space="preserve"> </v>
      </c>
      <c r="AE29" s="83">
        <v>0</v>
      </c>
      <c r="AF29" s="22"/>
      <c r="AG29" s="27" t="str">
        <f t="shared" si="26"/>
        <v xml:space="preserve"> </v>
      </c>
      <c r="AH29" s="78"/>
      <c r="AI29" s="22"/>
      <c r="AJ29" s="27" t="str">
        <f>IF(AI29=0," ",IF(AI29/AH29*100&gt;200,"св.200",AI29/AH29))</f>
        <v xml:space="preserve"> </v>
      </c>
      <c r="AK29" s="78">
        <v>0</v>
      </c>
      <c r="AL29" s="22"/>
      <c r="AM29" s="27" t="str">
        <f t="shared" si="28"/>
        <v xml:space="preserve"> </v>
      </c>
      <c r="AN29" s="78">
        <v>0</v>
      </c>
      <c r="AO29" s="22"/>
      <c r="AP29" s="27" t="str">
        <f t="shared" si="29"/>
        <v xml:space="preserve"> </v>
      </c>
      <c r="AQ29" s="78"/>
      <c r="AR29" s="22"/>
      <c r="AS29" s="27" t="str">
        <f>IF(AR29=0," ",IF(AR29/AQ29*100&gt;200,"св.200",AR29/AQ29))</f>
        <v xml:space="preserve"> </v>
      </c>
      <c r="AT29" s="85"/>
      <c r="AU29" s="127">
        <f t="shared" si="33"/>
        <v>0</v>
      </c>
      <c r="AV29" s="27" t="str">
        <f t="shared" si="32"/>
        <v xml:space="preserve"> </v>
      </c>
    </row>
    <row r="30" spans="1:49" s="14" customFormat="1" ht="15.75" outlineLevel="1" x14ac:dyDescent="0.25">
      <c r="A30" s="35"/>
      <c r="B30" s="35">
        <v>17</v>
      </c>
      <c r="C30" s="36" t="s">
        <v>168</v>
      </c>
      <c r="D30" s="78">
        <f t="shared" si="31"/>
        <v>976.09927000000016</v>
      </c>
      <c r="E30" s="22">
        <f t="shared" si="34"/>
        <v>1229.7</v>
      </c>
      <c r="F30" s="25">
        <f t="shared" si="4"/>
        <v>1.2598103879331861</v>
      </c>
      <c r="G30" s="78">
        <v>757.86840000000007</v>
      </c>
      <c r="H30" s="22">
        <v>829.1</v>
      </c>
      <c r="I30" s="25">
        <f t="shared" si="5"/>
        <v>1.0939894050207133</v>
      </c>
      <c r="J30" s="78">
        <v>24.881619999999998</v>
      </c>
      <c r="K30" s="22">
        <v>43.3</v>
      </c>
      <c r="L30" s="25">
        <f t="shared" si="19"/>
        <v>1.7402403862770994</v>
      </c>
      <c r="M30" s="78">
        <v>113.36067</v>
      </c>
      <c r="N30" s="22">
        <v>113.4</v>
      </c>
      <c r="O30" s="25">
        <f t="shared" si="20"/>
        <v>1.0003469457264147</v>
      </c>
      <c r="P30" s="78">
        <v>36.091660000000005</v>
      </c>
      <c r="Q30" s="22">
        <v>114</v>
      </c>
      <c r="R30" s="25" t="str">
        <f t="shared" si="21"/>
        <v>св.200</v>
      </c>
      <c r="S30" s="78">
        <v>43.896920000000001</v>
      </c>
      <c r="T30" s="22">
        <v>84.2</v>
      </c>
      <c r="U30" s="25">
        <f t="shared" si="22"/>
        <v>1.9181300191448512</v>
      </c>
      <c r="V30" s="78"/>
      <c r="W30" s="22"/>
      <c r="X30" s="25" t="str">
        <f t="shared" si="23"/>
        <v xml:space="preserve"> </v>
      </c>
      <c r="Y30" s="78"/>
      <c r="Z30" s="22"/>
      <c r="AA30" s="25" t="str">
        <f t="shared" si="24"/>
        <v xml:space="preserve"> </v>
      </c>
      <c r="AB30" s="78">
        <v>0</v>
      </c>
      <c r="AC30" s="22">
        <v>45.7</v>
      </c>
      <c r="AD30" s="25" t="str">
        <f t="shared" si="25"/>
        <v xml:space="preserve"> </v>
      </c>
      <c r="AE30" s="78">
        <v>0</v>
      </c>
      <c r="AF30" s="22"/>
      <c r="AG30" s="27" t="str">
        <f t="shared" si="26"/>
        <v xml:space="preserve"> </v>
      </c>
      <c r="AH30" s="78"/>
      <c r="AI30" s="22"/>
      <c r="AJ30" s="27" t="str">
        <f t="shared" si="27"/>
        <v xml:space="preserve"> </v>
      </c>
      <c r="AK30" s="78">
        <v>0</v>
      </c>
      <c r="AL30" s="22"/>
      <c r="AM30" s="27" t="str">
        <f t="shared" si="28"/>
        <v xml:space="preserve"> </v>
      </c>
      <c r="AN30" s="78">
        <v>0</v>
      </c>
      <c r="AO30" s="22"/>
      <c r="AP30" s="27" t="str">
        <f t="shared" si="29"/>
        <v xml:space="preserve"> </v>
      </c>
      <c r="AQ30" s="78"/>
      <c r="AR30" s="22"/>
      <c r="AS30" s="27" t="str">
        <f>IF(AR30=0," ",IF(AR30/AQ30*100&gt;200,"св.200",AR30/AQ30))</f>
        <v xml:space="preserve"> </v>
      </c>
      <c r="AT30" s="85"/>
      <c r="AU30" s="127">
        <f t="shared" si="33"/>
        <v>0</v>
      </c>
      <c r="AV30" s="27" t="str">
        <f t="shared" si="32"/>
        <v xml:space="preserve"> </v>
      </c>
    </row>
    <row r="31" spans="1:49" s="14" customFormat="1" ht="15.75" outlineLevel="1" x14ac:dyDescent="0.25">
      <c r="A31" s="35"/>
      <c r="B31" s="35">
        <v>18</v>
      </c>
      <c r="C31" s="36" t="s">
        <v>172</v>
      </c>
      <c r="D31" s="78">
        <f t="shared" si="31"/>
        <v>1564.8786</v>
      </c>
      <c r="E31" s="22">
        <f t="shared" si="34"/>
        <v>1531.7</v>
      </c>
      <c r="F31" s="25">
        <f t="shared" si="4"/>
        <v>0.9787979719321358</v>
      </c>
      <c r="G31" s="78">
        <v>786.84658999999999</v>
      </c>
      <c r="H31" s="22">
        <v>721.3</v>
      </c>
      <c r="I31" s="25">
        <f t="shared" si="5"/>
        <v>0.9166971162701486</v>
      </c>
      <c r="J31" s="78">
        <v>159.84059999999999</v>
      </c>
      <c r="K31" s="22">
        <v>278</v>
      </c>
      <c r="L31" s="25">
        <f t="shared" si="19"/>
        <v>1.7392327105879233</v>
      </c>
      <c r="M31" s="78">
        <v>57.801550000000006</v>
      </c>
      <c r="N31" s="22">
        <v>27.9</v>
      </c>
      <c r="O31" s="25">
        <f t="shared" si="20"/>
        <v>0.48268601793550514</v>
      </c>
      <c r="P31" s="78">
        <v>40.32</v>
      </c>
      <c r="Q31" s="22">
        <v>40.299999999999997</v>
      </c>
      <c r="R31" s="25">
        <f t="shared" si="21"/>
        <v>0.99950396825396814</v>
      </c>
      <c r="S31" s="78">
        <v>105.35377</v>
      </c>
      <c r="T31" s="22">
        <v>139.9</v>
      </c>
      <c r="U31" s="25">
        <f t="shared" si="22"/>
        <v>1.3279069178065483</v>
      </c>
      <c r="V31" s="78"/>
      <c r="W31" s="22"/>
      <c r="X31" s="25" t="str">
        <f t="shared" si="23"/>
        <v xml:space="preserve"> </v>
      </c>
      <c r="Y31" s="78"/>
      <c r="Z31" s="22"/>
      <c r="AA31" s="25" t="str">
        <f t="shared" si="24"/>
        <v xml:space="preserve"> </v>
      </c>
      <c r="AB31" s="78">
        <v>414.71609000000001</v>
      </c>
      <c r="AC31" s="22">
        <v>324.3</v>
      </c>
      <c r="AD31" s="25">
        <f t="shared" si="25"/>
        <v>0.78198075218157082</v>
      </c>
      <c r="AE31" s="82">
        <v>0</v>
      </c>
      <c r="AF31" s="22"/>
      <c r="AG31" s="27" t="str">
        <f t="shared" si="26"/>
        <v xml:space="preserve"> </v>
      </c>
      <c r="AH31" s="78"/>
      <c r="AI31" s="22"/>
      <c r="AJ31" s="27" t="str">
        <f t="shared" si="27"/>
        <v xml:space="preserve"> </v>
      </c>
      <c r="AK31" s="78">
        <v>0</v>
      </c>
      <c r="AL31" s="22"/>
      <c r="AM31" s="27" t="str">
        <f t="shared" si="28"/>
        <v xml:space="preserve"> </v>
      </c>
      <c r="AN31" s="82">
        <v>0</v>
      </c>
      <c r="AO31" s="72"/>
      <c r="AP31" s="27" t="str">
        <f t="shared" si="29"/>
        <v xml:space="preserve"> </v>
      </c>
      <c r="AQ31" s="78"/>
      <c r="AR31" s="22"/>
      <c r="AS31" s="27" t="str">
        <f>IF(AR31=0," ",IF(AR31/AQ31*100&gt;200,"св.200",AR31/AQ31))</f>
        <v xml:space="preserve"> </v>
      </c>
      <c r="AT31" s="85"/>
      <c r="AU31" s="127">
        <f t="shared" si="33"/>
        <v>0</v>
      </c>
      <c r="AV31" s="27" t="str">
        <f>IF(AT31=0," ",IF(AU31/AT31*100&gt;200,"св.200",AU31/AT31))</f>
        <v xml:space="preserve"> </v>
      </c>
      <c r="AW31" s="39"/>
    </row>
    <row r="32" spans="1:49" s="14" customFormat="1" ht="15.75" outlineLevel="1" x14ac:dyDescent="0.25">
      <c r="A32" s="35"/>
      <c r="B32" s="35">
        <v>19</v>
      </c>
      <c r="C32" s="36" t="s">
        <v>16</v>
      </c>
      <c r="D32" s="78">
        <f t="shared" si="31"/>
        <v>8418.0335599999999</v>
      </c>
      <c r="E32" s="22">
        <f t="shared" si="34"/>
        <v>8930.2999999999993</v>
      </c>
      <c r="F32" s="25">
        <f t="shared" si="4"/>
        <v>1.0608534566117838</v>
      </c>
      <c r="G32" s="78">
        <v>8283.8411500000002</v>
      </c>
      <c r="H32" s="22">
        <v>8739.5</v>
      </c>
      <c r="I32" s="25">
        <f t="shared" si="5"/>
        <v>1.0550057445271026</v>
      </c>
      <c r="J32" s="78">
        <v>44.251370000000001</v>
      </c>
      <c r="K32" s="22">
        <v>77</v>
      </c>
      <c r="L32" s="25">
        <f t="shared" si="19"/>
        <v>1.7400591213334184</v>
      </c>
      <c r="M32" s="78">
        <v>0</v>
      </c>
      <c r="N32" s="22"/>
      <c r="O32" s="25" t="str">
        <f t="shared" si="20"/>
        <v xml:space="preserve"> </v>
      </c>
      <c r="P32" s="78">
        <v>23.248660000000001</v>
      </c>
      <c r="Q32" s="22">
        <v>15.5</v>
      </c>
      <c r="R32" s="25">
        <f t="shared" si="21"/>
        <v>0.66670509182034576</v>
      </c>
      <c r="S32" s="78">
        <v>66.69238</v>
      </c>
      <c r="T32" s="22">
        <v>98.3</v>
      </c>
      <c r="U32" s="25">
        <f t="shared" si="22"/>
        <v>1.4739315046186685</v>
      </c>
      <c r="V32" s="78"/>
      <c r="W32" s="22"/>
      <c r="X32" s="25" t="str">
        <f t="shared" si="23"/>
        <v xml:space="preserve"> </v>
      </c>
      <c r="Y32" s="78"/>
      <c r="Z32" s="22"/>
      <c r="AA32" s="25" t="str">
        <f t="shared" si="24"/>
        <v xml:space="preserve"> </v>
      </c>
      <c r="AB32" s="78">
        <v>0</v>
      </c>
      <c r="AC32" s="22"/>
      <c r="AD32" s="25" t="str">
        <f t="shared" si="25"/>
        <v xml:space="preserve"> </v>
      </c>
      <c r="AE32" s="78">
        <v>0</v>
      </c>
      <c r="AF32" s="22"/>
      <c r="AG32" s="27" t="str">
        <f t="shared" si="26"/>
        <v xml:space="preserve"> </v>
      </c>
      <c r="AH32" s="78"/>
      <c r="AI32" s="22"/>
      <c r="AJ32" s="27" t="str">
        <f t="shared" si="27"/>
        <v xml:space="preserve"> </v>
      </c>
      <c r="AK32" s="78">
        <v>0</v>
      </c>
      <c r="AL32" s="22"/>
      <c r="AM32" s="27" t="str">
        <f t="shared" si="28"/>
        <v xml:space="preserve"> </v>
      </c>
      <c r="AN32" s="78">
        <v>0</v>
      </c>
      <c r="AO32" s="22"/>
      <c r="AP32" s="27" t="str">
        <f t="shared" si="29"/>
        <v xml:space="preserve"> </v>
      </c>
      <c r="AQ32" s="78"/>
      <c r="AR32" s="22"/>
      <c r="AS32" s="27"/>
      <c r="AT32" s="85">
        <v>0.13379000000000005</v>
      </c>
      <c r="AU32" s="127">
        <f t="shared" si="33"/>
        <v>0</v>
      </c>
      <c r="AV32" s="27">
        <f t="shared" si="32"/>
        <v>0</v>
      </c>
    </row>
    <row r="33" spans="1:101" s="14" customFormat="1" ht="15.75" outlineLevel="1" x14ac:dyDescent="0.25">
      <c r="A33" s="35"/>
      <c r="B33" s="35">
        <v>20</v>
      </c>
      <c r="C33" s="36" t="s">
        <v>17</v>
      </c>
      <c r="D33" s="78">
        <f t="shared" si="31"/>
        <v>2215.72154</v>
      </c>
      <c r="E33" s="22">
        <f t="shared" si="34"/>
        <v>3386.7000000000003</v>
      </c>
      <c r="F33" s="25">
        <f t="shared" si="4"/>
        <v>1.528486291648363</v>
      </c>
      <c r="G33" s="78">
        <v>2110.6201499999997</v>
      </c>
      <c r="H33" s="22">
        <v>3219.6</v>
      </c>
      <c r="I33" s="25">
        <f t="shared" si="5"/>
        <v>1.5254284386510761</v>
      </c>
      <c r="J33" s="78">
        <v>71.731490000000008</v>
      </c>
      <c r="K33" s="22">
        <v>124.8</v>
      </c>
      <c r="L33" s="25">
        <f t="shared" si="19"/>
        <v>1.7398216599153313</v>
      </c>
      <c r="M33" s="78">
        <v>20.442900000000002</v>
      </c>
      <c r="N33" s="22">
        <v>20.3</v>
      </c>
      <c r="O33" s="25">
        <f t="shared" si="20"/>
        <v>0.99300979802278533</v>
      </c>
      <c r="P33" s="78">
        <v>0</v>
      </c>
      <c r="Q33" s="22"/>
      <c r="R33" s="25" t="str">
        <f t="shared" si="21"/>
        <v xml:space="preserve"> </v>
      </c>
      <c r="S33" s="78">
        <v>12.927</v>
      </c>
      <c r="T33" s="22">
        <v>22</v>
      </c>
      <c r="U33" s="25">
        <f t="shared" si="22"/>
        <v>1.7018643149996133</v>
      </c>
      <c r="V33" s="78"/>
      <c r="W33" s="22"/>
      <c r="X33" s="25" t="str">
        <f t="shared" si="23"/>
        <v xml:space="preserve"> </v>
      </c>
      <c r="Y33" s="78"/>
      <c r="Z33" s="22"/>
      <c r="AA33" s="25" t="str">
        <f t="shared" si="24"/>
        <v xml:space="preserve"> </v>
      </c>
      <c r="AB33" s="78">
        <v>0</v>
      </c>
      <c r="AC33" s="22"/>
      <c r="AD33" s="25" t="str">
        <f t="shared" si="25"/>
        <v xml:space="preserve"> </v>
      </c>
      <c r="AE33" s="78">
        <v>0</v>
      </c>
      <c r="AF33" s="22"/>
      <c r="AG33" s="27" t="str">
        <f t="shared" si="26"/>
        <v xml:space="preserve"> </v>
      </c>
      <c r="AH33" s="78"/>
      <c r="AI33" s="22"/>
      <c r="AJ33" s="27" t="str">
        <f t="shared" si="27"/>
        <v xml:space="preserve"> </v>
      </c>
      <c r="AK33" s="78">
        <v>0</v>
      </c>
      <c r="AL33" s="22"/>
      <c r="AM33" s="27" t="str">
        <f t="shared" si="28"/>
        <v xml:space="preserve"> </v>
      </c>
      <c r="AN33" s="78">
        <v>0</v>
      </c>
      <c r="AO33" s="22"/>
      <c r="AP33" s="27" t="str">
        <f t="shared" si="29"/>
        <v xml:space="preserve"> </v>
      </c>
      <c r="AQ33" s="78"/>
      <c r="AR33" s="22"/>
      <c r="AS33" s="27" t="str">
        <f>IF(AR33=0," ",IF(AR33/AQ33*100&gt;200,"св.200",AR33/AQ33))</f>
        <v xml:space="preserve"> </v>
      </c>
      <c r="AT33" s="85">
        <v>0.28189999999999998</v>
      </c>
      <c r="AU33" s="127">
        <f t="shared" si="33"/>
        <v>0</v>
      </c>
      <c r="AV33" s="27">
        <f t="shared" si="32"/>
        <v>0</v>
      </c>
    </row>
    <row r="34" spans="1:101" s="14" customFormat="1" ht="15.75" outlineLevel="1" x14ac:dyDescent="0.25">
      <c r="A34" s="35"/>
      <c r="B34" s="35">
        <v>21</v>
      </c>
      <c r="C34" s="36" t="s">
        <v>18</v>
      </c>
      <c r="D34" s="78">
        <f>G34+M34+J34+P34+S34+V34+Y34+AB34+AE34</f>
        <v>669.27533000000017</v>
      </c>
      <c r="E34" s="22">
        <f t="shared" si="34"/>
        <v>1235.1000000000001</v>
      </c>
      <c r="F34" s="25">
        <f t="shared" si="4"/>
        <v>1.8454288461521506</v>
      </c>
      <c r="G34" s="78">
        <v>537.12674000000004</v>
      </c>
      <c r="H34" s="22">
        <v>1079.2</v>
      </c>
      <c r="I34" s="25" t="str">
        <f t="shared" si="5"/>
        <v>св.200</v>
      </c>
      <c r="J34" s="78">
        <v>52.834110000000003</v>
      </c>
      <c r="K34" s="22">
        <v>91.9</v>
      </c>
      <c r="L34" s="25">
        <f t="shared" si="19"/>
        <v>1.7394066068303222</v>
      </c>
      <c r="M34" s="78">
        <v>45.264849999999996</v>
      </c>
      <c r="N34" s="22">
        <v>32.5</v>
      </c>
      <c r="O34" s="25">
        <f t="shared" si="20"/>
        <v>0.71799641443636741</v>
      </c>
      <c r="P34" s="78">
        <v>1.7983</v>
      </c>
      <c r="Q34" s="22"/>
      <c r="R34" s="25">
        <f t="shared" si="21"/>
        <v>0</v>
      </c>
      <c r="S34" s="78">
        <v>32.251330000000003</v>
      </c>
      <c r="T34" s="22">
        <v>31.5</v>
      </c>
      <c r="U34" s="25">
        <f t="shared" si="22"/>
        <v>0.97670390647455463</v>
      </c>
      <c r="V34" s="78"/>
      <c r="W34" s="22"/>
      <c r="X34" s="25" t="str">
        <f t="shared" si="23"/>
        <v xml:space="preserve"> </v>
      </c>
      <c r="Y34" s="78"/>
      <c r="Z34" s="22"/>
      <c r="AA34" s="25" t="str">
        <f t="shared" si="24"/>
        <v xml:space="preserve"> </v>
      </c>
      <c r="AB34" s="78">
        <v>0</v>
      </c>
      <c r="AC34" s="22"/>
      <c r="AD34" s="25" t="str">
        <f t="shared" si="25"/>
        <v xml:space="preserve"> </v>
      </c>
      <c r="AE34" s="78">
        <v>0</v>
      </c>
      <c r="AF34" s="22"/>
      <c r="AG34" s="27" t="str">
        <f t="shared" si="26"/>
        <v xml:space="preserve"> </v>
      </c>
      <c r="AH34" s="78"/>
      <c r="AI34" s="22"/>
      <c r="AJ34" s="27" t="str">
        <f t="shared" si="27"/>
        <v xml:space="preserve"> </v>
      </c>
      <c r="AK34" s="78">
        <v>0</v>
      </c>
      <c r="AL34" s="22"/>
      <c r="AM34" s="27" t="str">
        <f t="shared" si="28"/>
        <v xml:space="preserve"> </v>
      </c>
      <c r="AN34" s="78">
        <v>0</v>
      </c>
      <c r="AO34" s="22"/>
      <c r="AP34" s="27" t="str">
        <f t="shared" si="29"/>
        <v xml:space="preserve"> </v>
      </c>
      <c r="AQ34" s="78"/>
      <c r="AR34" s="22"/>
      <c r="AS34" s="27" t="str">
        <f t="shared" si="30"/>
        <v xml:space="preserve"> </v>
      </c>
      <c r="AT34" s="85"/>
      <c r="AU34" s="127">
        <f t="shared" si="33"/>
        <v>0</v>
      </c>
      <c r="AV34" s="27" t="str">
        <f t="shared" si="32"/>
        <v xml:space="preserve"> </v>
      </c>
    </row>
    <row r="35" spans="1:101" s="16" customFormat="1" ht="36.75" customHeight="1" x14ac:dyDescent="0.2">
      <c r="A35" s="37"/>
      <c r="B35" s="37"/>
      <c r="C35" s="38" t="s">
        <v>32</v>
      </c>
      <c r="D35" s="29">
        <f>D6+D13</f>
        <v>345236.17563000007</v>
      </c>
      <c r="E35" s="29">
        <f>E6+E13</f>
        <v>262003.69999999995</v>
      </c>
      <c r="F35" s="30">
        <f t="shared" si="4"/>
        <v>0.7589114886986732</v>
      </c>
      <c r="G35" s="29">
        <f>G6+G13</f>
        <v>63614.45379</v>
      </c>
      <c r="H35" s="29">
        <f>H6+H13</f>
        <v>75399.699999999983</v>
      </c>
      <c r="I35" s="30">
        <f t="shared" si="5"/>
        <v>1.185260510903775</v>
      </c>
      <c r="J35" s="29">
        <f>J6+J13</f>
        <v>5511.7446600000012</v>
      </c>
      <c r="K35" s="29">
        <f>K6+K13</f>
        <v>9586.2999999999993</v>
      </c>
      <c r="L35" s="30">
        <f t="shared" si="19"/>
        <v>1.7392496552987993</v>
      </c>
      <c r="M35" s="29">
        <f>M6+M13</f>
        <v>3589.6449900000002</v>
      </c>
      <c r="N35" s="29">
        <f>N6+N13</f>
        <v>2223.9</v>
      </c>
      <c r="O35" s="30">
        <f t="shared" si="20"/>
        <v>0.61953201673015579</v>
      </c>
      <c r="P35" s="29">
        <f>P6+P13</f>
        <v>392.63859999999994</v>
      </c>
      <c r="Q35" s="29">
        <f>Q6+Q13</f>
        <v>2644.1000000000004</v>
      </c>
      <c r="R35" s="30" t="str">
        <f t="shared" si="21"/>
        <v>св.200</v>
      </c>
      <c r="S35" s="29">
        <f>S6+S13</f>
        <v>4909.2072900000003</v>
      </c>
      <c r="T35" s="29">
        <f>T6+T13</f>
        <v>5259.4</v>
      </c>
      <c r="U35" s="30">
        <f t="shared" si="22"/>
        <v>1.0713338609093443</v>
      </c>
      <c r="V35" s="29">
        <f>V6+V13</f>
        <v>83503.203229999999</v>
      </c>
      <c r="W35" s="29">
        <f>W6+W13</f>
        <v>40769.30000000001</v>
      </c>
      <c r="X35" s="30">
        <f t="shared" si="23"/>
        <v>0.48823636007957261</v>
      </c>
      <c r="Y35" s="29">
        <f>Y6+Y13</f>
        <v>182813.35833000002</v>
      </c>
      <c r="Z35" s="29">
        <f>Z6+Z13</f>
        <v>124914</v>
      </c>
      <c r="AA35" s="30">
        <f t="shared" si="24"/>
        <v>0.68328704828295572</v>
      </c>
      <c r="AB35" s="29">
        <f>AB6+AB13</f>
        <v>901.05305999999996</v>
      </c>
      <c r="AC35" s="29">
        <f>AC6+AC13</f>
        <v>1206.3</v>
      </c>
      <c r="AD35" s="30">
        <f t="shared" si="25"/>
        <v>1.3387668868246227</v>
      </c>
      <c r="AE35" s="29">
        <f>AE6+AE13</f>
        <v>0.87168000000000001</v>
      </c>
      <c r="AF35" s="29">
        <f>AF6+AF13</f>
        <v>0.70000000000000007</v>
      </c>
      <c r="AG35" s="30">
        <f t="shared" si="26"/>
        <v>0.80304698972099864</v>
      </c>
      <c r="AH35" s="29">
        <f>AH6+AH13</f>
        <v>1.2236</v>
      </c>
      <c r="AI35" s="29">
        <f>AI6+AI13</f>
        <v>0.2</v>
      </c>
      <c r="AJ35" s="30">
        <f t="shared" si="27"/>
        <v>0.16345210853220007</v>
      </c>
      <c r="AK35" s="29">
        <f>AK6+AK13</f>
        <v>0.64051999999999998</v>
      </c>
      <c r="AL35" s="29">
        <f>AL6+AL13</f>
        <v>0.4</v>
      </c>
      <c r="AM35" s="30">
        <f t="shared" si="28"/>
        <v>0.62449259976269289</v>
      </c>
      <c r="AN35" s="29">
        <f>AN6+AN13</f>
        <v>0.15736</v>
      </c>
      <c r="AO35" s="29">
        <f>AO6+AO13</f>
        <v>0</v>
      </c>
      <c r="AP35" s="30">
        <f t="shared" si="29"/>
        <v>0</v>
      </c>
      <c r="AQ35" s="29">
        <f>AQ6+AQ13</f>
        <v>7.3799999999999991E-2</v>
      </c>
      <c r="AR35" s="29">
        <f>AR6+AR13</f>
        <v>0.1</v>
      </c>
      <c r="AS35" s="30">
        <f t="shared" si="30"/>
        <v>1.3550135501355016</v>
      </c>
      <c r="AT35" s="29">
        <f>AT6+AT13</f>
        <v>2.064680000000001</v>
      </c>
      <c r="AU35" s="29">
        <f>AU6+AU13</f>
        <v>0</v>
      </c>
      <c r="AV35" s="28">
        <f>IF(AT35=0," ",IF(AU35/AT35*100&gt;200,"св.200",AU35/AT35))</f>
        <v>0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</row>
    <row r="36" spans="1:101" s="63" customFormat="1" ht="34.5" customHeight="1" outlineLevel="1" x14ac:dyDescent="0.3">
      <c r="C36" s="107" t="s">
        <v>190</v>
      </c>
      <c r="D36" s="148">
        <f>D35-J35</f>
        <v>339724.43097000004</v>
      </c>
      <c r="E36" s="134">
        <f>E35-K35</f>
        <v>252417.39999999997</v>
      </c>
      <c r="F36" s="75"/>
      <c r="G36" s="64"/>
      <c r="H36" s="64"/>
      <c r="I36" s="64"/>
      <c r="J36" s="64"/>
      <c r="K36" s="126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H36" s="64"/>
      <c r="AI36" s="64"/>
      <c r="AK36" s="64"/>
      <c r="AL36" s="64"/>
      <c r="AN36" s="64"/>
      <c r="AO36" s="64"/>
      <c r="AQ36" s="64"/>
      <c r="AR36" s="64"/>
      <c r="AU36" s="125"/>
    </row>
    <row r="37" spans="1:101" s="63" customFormat="1" ht="21" customHeight="1" x14ac:dyDescent="0.25">
      <c r="C37" s="71" t="s">
        <v>189</v>
      </c>
      <c r="D37" s="65"/>
      <c r="E37" s="65"/>
      <c r="F37" s="66"/>
      <c r="G37" s="64"/>
      <c r="H37" s="64"/>
      <c r="I37" s="64"/>
      <c r="J37" s="102"/>
      <c r="K37" s="142"/>
      <c r="L37" s="142"/>
      <c r="M37" s="142"/>
      <c r="N37" s="131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H37" s="64"/>
      <c r="AI37" s="64"/>
      <c r="AK37" s="64"/>
      <c r="AL37" s="64"/>
      <c r="AN37" s="64"/>
      <c r="AO37" s="64"/>
      <c r="AP37" s="67"/>
      <c r="AQ37" s="64"/>
      <c r="AR37" s="64"/>
      <c r="AU37" s="125"/>
    </row>
    <row r="38" spans="1:101" s="63" customFormat="1" ht="21.75" customHeight="1" x14ac:dyDescent="0.25">
      <c r="C38" s="68"/>
      <c r="D38" s="70"/>
      <c r="E38" s="130"/>
      <c r="F38" s="103"/>
      <c r="G38" s="103"/>
      <c r="H38" s="103"/>
      <c r="I38" s="103"/>
      <c r="J38" s="103"/>
      <c r="K38" s="143"/>
      <c r="L38" s="139"/>
      <c r="M38" s="131"/>
      <c r="N38" s="131"/>
      <c r="O38" s="103"/>
      <c r="P38" s="103"/>
      <c r="Q38" s="103"/>
      <c r="R38" s="103"/>
      <c r="S38" s="103"/>
      <c r="T38" s="103"/>
      <c r="U38" s="102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H38" s="64"/>
      <c r="AI38" s="64"/>
      <c r="AK38" s="64"/>
      <c r="AL38" s="64"/>
      <c r="AN38" s="64"/>
      <c r="AO38" s="64"/>
      <c r="AQ38" s="64"/>
      <c r="AR38" s="64"/>
      <c r="AU38" s="125"/>
    </row>
    <row r="39" spans="1:101" s="63" customFormat="1" ht="18.75" x14ac:dyDescent="0.25">
      <c r="C39" s="64"/>
      <c r="D39" s="69"/>
      <c r="E39" s="69"/>
      <c r="F39" s="103"/>
      <c r="G39" s="103"/>
      <c r="H39" s="103"/>
      <c r="I39" s="103"/>
      <c r="J39" s="103"/>
      <c r="K39" s="143"/>
      <c r="L39" s="141"/>
      <c r="M39" s="131"/>
      <c r="N39" s="104"/>
      <c r="O39" s="104"/>
      <c r="P39" s="104"/>
      <c r="Q39" s="104"/>
      <c r="R39" s="104"/>
      <c r="S39" s="104"/>
      <c r="T39" s="104"/>
      <c r="U39" s="102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H39" s="64"/>
      <c r="AI39" s="64"/>
      <c r="AK39" s="64"/>
      <c r="AL39" s="64"/>
      <c r="AN39" s="64"/>
      <c r="AO39" s="64"/>
      <c r="AQ39" s="64"/>
      <c r="AR39" s="64"/>
      <c r="AU39" s="125"/>
    </row>
    <row r="40" spans="1:101" s="63" customFormat="1" ht="18" x14ac:dyDescent="0.25">
      <c r="C40" s="64"/>
      <c r="D40" s="69"/>
      <c r="E40" s="65"/>
      <c r="F40" s="103"/>
      <c r="G40" s="103"/>
      <c r="H40" s="103"/>
      <c r="I40" s="103"/>
      <c r="J40" s="103"/>
      <c r="K40" s="143"/>
      <c r="L40" s="140"/>
      <c r="M40" s="131"/>
      <c r="N40" s="102"/>
      <c r="O40" s="102"/>
      <c r="P40" s="102"/>
      <c r="Q40" s="102"/>
      <c r="R40" s="102"/>
      <c r="S40" s="102"/>
      <c r="T40" s="102"/>
      <c r="U40" s="102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H40" s="64"/>
      <c r="AI40" s="64"/>
      <c r="AK40" s="64"/>
      <c r="AL40" s="64"/>
      <c r="AN40" s="64"/>
      <c r="AO40" s="64"/>
      <c r="AQ40" s="64"/>
      <c r="AR40" s="64"/>
      <c r="AU40" s="125"/>
    </row>
    <row r="41" spans="1:101" s="63" customFormat="1" ht="18" x14ac:dyDescent="0.25">
      <c r="C41" s="64"/>
      <c r="D41" s="69"/>
      <c r="E41" s="69"/>
      <c r="F41" s="103"/>
      <c r="G41" s="103"/>
      <c r="H41" s="103"/>
      <c r="I41" s="103"/>
      <c r="J41" s="103"/>
      <c r="K41" s="143"/>
      <c r="L41" s="140"/>
      <c r="M41" s="131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H41" s="64"/>
      <c r="AI41" s="64"/>
      <c r="AK41" s="64"/>
      <c r="AL41" s="64"/>
      <c r="AN41" s="64"/>
      <c r="AO41" s="64"/>
      <c r="AQ41" s="64"/>
      <c r="AR41" s="64"/>
      <c r="AU41" s="125"/>
    </row>
    <row r="42" spans="1:101" s="63" customFormat="1" ht="18" x14ac:dyDescent="0.25">
      <c r="C42" s="64"/>
      <c r="D42" s="69"/>
      <c r="E42" s="132"/>
      <c r="F42" s="103"/>
      <c r="G42" s="103"/>
      <c r="H42" s="103"/>
      <c r="I42" s="103"/>
      <c r="J42" s="103"/>
      <c r="K42" s="143"/>
      <c r="L42" s="140"/>
      <c r="M42" s="131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H42" s="64"/>
      <c r="AI42" s="64"/>
      <c r="AK42" s="64"/>
      <c r="AL42" s="64"/>
      <c r="AN42" s="64"/>
      <c r="AO42" s="64"/>
      <c r="AQ42" s="64"/>
      <c r="AR42" s="64"/>
      <c r="AU42" s="125"/>
    </row>
    <row r="43" spans="1:101" s="63" customFormat="1" ht="18" x14ac:dyDescent="0.25">
      <c r="C43" s="64"/>
      <c r="D43" s="69"/>
      <c r="E43" s="132"/>
      <c r="F43" s="102"/>
      <c r="G43" s="102"/>
      <c r="H43" s="102"/>
      <c r="I43" s="102"/>
      <c r="J43" s="102"/>
      <c r="K43" s="143"/>
      <c r="L43" s="140"/>
      <c r="M43" s="131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H43" s="64"/>
      <c r="AI43" s="64"/>
      <c r="AK43" s="64"/>
      <c r="AL43" s="64"/>
      <c r="AN43" s="64"/>
      <c r="AO43" s="64"/>
      <c r="AQ43" s="64"/>
      <c r="AR43" s="64"/>
      <c r="AU43" s="125"/>
    </row>
    <row r="44" spans="1:101" s="63" customFormat="1" ht="15.75" x14ac:dyDescent="0.25">
      <c r="C44" s="64"/>
      <c r="D44" s="69"/>
      <c r="E44" s="132"/>
      <c r="F44" s="102"/>
      <c r="G44" s="102"/>
      <c r="H44" s="102"/>
      <c r="I44" s="133"/>
      <c r="J44" s="102"/>
      <c r="K44" s="144"/>
      <c r="L44" s="144"/>
      <c r="M44" s="14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H44" s="64"/>
      <c r="AI44" s="64"/>
      <c r="AK44" s="64"/>
      <c r="AL44" s="64"/>
      <c r="AN44" s="64"/>
      <c r="AO44" s="64"/>
      <c r="AQ44" s="64"/>
      <c r="AR44" s="64"/>
      <c r="AU44" s="125"/>
    </row>
    <row r="45" spans="1:101" s="63" customFormat="1" ht="18" x14ac:dyDescent="0.25">
      <c r="C45" s="64"/>
      <c r="D45" s="69"/>
      <c r="E45" s="132"/>
      <c r="F45" s="102"/>
      <c r="G45" s="102"/>
      <c r="H45" s="102"/>
      <c r="I45" s="102"/>
      <c r="J45" s="102"/>
      <c r="K45" s="145"/>
      <c r="L45" s="140"/>
      <c r="M45" s="131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H45" s="64"/>
      <c r="AI45" s="64"/>
      <c r="AK45" s="64"/>
      <c r="AL45" s="64"/>
      <c r="AN45" s="64"/>
      <c r="AO45" s="64"/>
      <c r="AQ45" s="64"/>
      <c r="AR45" s="64"/>
      <c r="AU45" s="125"/>
    </row>
    <row r="46" spans="1:101" s="63" customFormat="1" ht="18" x14ac:dyDescent="0.25">
      <c r="C46" s="64"/>
      <c r="D46" s="69"/>
      <c r="E46" s="132"/>
      <c r="F46" s="102"/>
      <c r="G46" s="102"/>
      <c r="H46" s="102"/>
      <c r="I46" s="102"/>
      <c r="J46" s="102"/>
      <c r="K46" s="145"/>
      <c r="L46" s="140"/>
      <c r="M46" s="131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H46" s="64"/>
      <c r="AI46" s="64"/>
      <c r="AK46" s="64"/>
      <c r="AL46" s="64"/>
      <c r="AN46" s="64"/>
      <c r="AO46" s="64"/>
      <c r="AQ46" s="64"/>
      <c r="AR46" s="64"/>
      <c r="AU46" s="125"/>
    </row>
    <row r="47" spans="1:101" s="63" customFormat="1" ht="18" x14ac:dyDescent="0.25">
      <c r="C47" s="64"/>
      <c r="D47" s="69"/>
      <c r="E47" s="69"/>
      <c r="F47" s="64"/>
      <c r="G47" s="64"/>
      <c r="H47" s="64"/>
      <c r="I47" s="64"/>
      <c r="J47" s="64"/>
      <c r="K47" s="145"/>
      <c r="L47" s="140"/>
      <c r="M47" s="131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H47" s="64"/>
      <c r="AI47" s="64"/>
      <c r="AK47" s="64"/>
      <c r="AL47" s="64"/>
      <c r="AN47" s="64"/>
      <c r="AO47" s="64"/>
      <c r="AQ47" s="64"/>
      <c r="AR47" s="64"/>
      <c r="AU47" s="125"/>
    </row>
    <row r="48" spans="1:101" s="63" customFormat="1" ht="18" x14ac:dyDescent="0.25">
      <c r="C48" s="64"/>
      <c r="D48" s="69"/>
      <c r="E48" s="69"/>
      <c r="F48" s="64"/>
      <c r="G48" s="64"/>
      <c r="H48" s="64"/>
      <c r="I48" s="64"/>
      <c r="J48" s="64"/>
      <c r="K48" s="145"/>
      <c r="L48" s="140"/>
      <c r="M48" s="131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H48" s="64"/>
      <c r="AI48" s="64"/>
      <c r="AK48" s="64"/>
      <c r="AL48" s="64"/>
      <c r="AN48" s="64"/>
      <c r="AO48" s="64"/>
      <c r="AQ48" s="64"/>
      <c r="AR48" s="64"/>
      <c r="AU48" s="125"/>
    </row>
    <row r="49" spans="3:47" s="63" customFormat="1" ht="18" x14ac:dyDescent="0.25">
      <c r="C49" s="64"/>
      <c r="D49" s="69"/>
      <c r="E49" s="69"/>
      <c r="F49" s="64"/>
      <c r="G49" s="64"/>
      <c r="H49" s="64"/>
      <c r="I49" s="64"/>
      <c r="J49" s="64"/>
      <c r="K49" s="145"/>
      <c r="L49" s="140"/>
      <c r="M49" s="131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H49" s="64"/>
      <c r="AI49" s="64"/>
      <c r="AK49" s="64"/>
      <c r="AL49" s="64"/>
      <c r="AN49" s="64"/>
      <c r="AO49" s="64"/>
      <c r="AQ49" s="64"/>
      <c r="AR49" s="64"/>
      <c r="AU49" s="125"/>
    </row>
    <row r="50" spans="3:47" s="63" customFormat="1" ht="18" x14ac:dyDescent="0.25">
      <c r="C50" s="64"/>
      <c r="D50" s="69"/>
      <c r="E50" s="69"/>
      <c r="F50" s="64"/>
      <c r="G50" s="64"/>
      <c r="H50" s="64"/>
      <c r="I50" s="64"/>
      <c r="J50" s="64"/>
      <c r="K50" s="145"/>
      <c r="L50" s="140"/>
      <c r="M50" s="131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H50" s="64"/>
      <c r="AI50" s="64"/>
      <c r="AK50" s="64"/>
      <c r="AL50" s="64"/>
      <c r="AN50" s="64"/>
      <c r="AO50" s="64"/>
      <c r="AQ50" s="64"/>
      <c r="AR50" s="64"/>
      <c r="AU50" s="125"/>
    </row>
    <row r="51" spans="3:47" s="63" customFormat="1" ht="18" x14ac:dyDescent="0.25">
      <c r="C51" s="64"/>
      <c r="D51" s="69"/>
      <c r="E51" s="69"/>
      <c r="F51" s="64"/>
      <c r="G51" s="64"/>
      <c r="H51" s="64"/>
      <c r="I51" s="64"/>
      <c r="J51" s="64"/>
      <c r="K51" s="145"/>
      <c r="L51" s="140"/>
      <c r="M51" s="131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H51" s="64"/>
      <c r="AI51" s="64"/>
      <c r="AK51" s="64"/>
      <c r="AL51" s="64"/>
      <c r="AN51" s="64"/>
      <c r="AO51" s="64"/>
      <c r="AQ51" s="64"/>
      <c r="AR51" s="64"/>
      <c r="AU51" s="125"/>
    </row>
    <row r="52" spans="3:47" s="63" customFormat="1" ht="18" x14ac:dyDescent="0.25">
      <c r="C52" s="64"/>
      <c r="D52" s="69"/>
      <c r="E52" s="69"/>
      <c r="F52" s="64"/>
      <c r="G52" s="64"/>
      <c r="H52" s="64"/>
      <c r="I52" s="64"/>
      <c r="J52" s="64"/>
      <c r="K52" s="145"/>
      <c r="L52" s="140"/>
      <c r="M52" s="131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H52" s="64"/>
      <c r="AI52" s="64"/>
      <c r="AK52" s="64"/>
      <c r="AL52" s="64"/>
      <c r="AN52" s="64"/>
      <c r="AO52" s="64"/>
      <c r="AQ52" s="64"/>
      <c r="AR52" s="64"/>
      <c r="AU52" s="125"/>
    </row>
    <row r="53" spans="3:47" s="63" customFormat="1" ht="18" x14ac:dyDescent="0.25">
      <c r="C53" s="64"/>
      <c r="D53" s="69"/>
      <c r="E53" s="69"/>
      <c r="F53" s="64"/>
      <c r="G53" s="64"/>
      <c r="H53" s="64"/>
      <c r="I53" s="64"/>
      <c r="J53" s="64"/>
      <c r="K53" s="145"/>
      <c r="L53" s="140"/>
      <c r="M53" s="131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H53" s="64"/>
      <c r="AI53" s="64"/>
      <c r="AK53" s="64"/>
      <c r="AL53" s="64"/>
      <c r="AN53" s="64"/>
      <c r="AO53" s="64"/>
      <c r="AQ53" s="64"/>
      <c r="AR53" s="64"/>
      <c r="AU53" s="125"/>
    </row>
    <row r="54" spans="3:47" s="63" customFormat="1" ht="18" x14ac:dyDescent="0.25">
      <c r="C54" s="64"/>
      <c r="D54" s="69"/>
      <c r="E54" s="69"/>
      <c r="F54" s="64"/>
      <c r="G54" s="64"/>
      <c r="H54" s="64"/>
      <c r="I54" s="64"/>
      <c r="J54" s="64"/>
      <c r="K54" s="145"/>
      <c r="L54" s="140"/>
      <c r="M54" s="131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H54" s="64"/>
      <c r="AI54" s="64"/>
      <c r="AK54" s="64"/>
      <c r="AL54" s="64"/>
      <c r="AN54" s="64"/>
      <c r="AO54" s="64"/>
      <c r="AQ54" s="64"/>
      <c r="AR54" s="64"/>
      <c r="AU54" s="125"/>
    </row>
    <row r="55" spans="3:47" s="63" customFormat="1" ht="18" x14ac:dyDescent="0.25">
      <c r="C55" s="64"/>
      <c r="D55" s="69"/>
      <c r="E55" s="69"/>
      <c r="F55" s="64"/>
      <c r="G55" s="64"/>
      <c r="H55" s="64"/>
      <c r="I55" s="64"/>
      <c r="J55" s="64"/>
      <c r="K55" s="145"/>
      <c r="L55" s="140"/>
      <c r="M55" s="131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H55" s="64"/>
      <c r="AI55" s="64"/>
      <c r="AK55" s="64"/>
      <c r="AL55" s="64"/>
      <c r="AN55" s="64"/>
      <c r="AO55" s="64"/>
      <c r="AQ55" s="64"/>
      <c r="AR55" s="64"/>
      <c r="AU55" s="125"/>
    </row>
    <row r="56" spans="3:47" s="63" customFormat="1" ht="18" x14ac:dyDescent="0.25">
      <c r="C56" s="64"/>
      <c r="D56" s="69"/>
      <c r="E56" s="69"/>
      <c r="F56" s="64"/>
      <c r="G56" s="64"/>
      <c r="H56" s="64"/>
      <c r="I56" s="64"/>
      <c r="J56" s="64"/>
      <c r="K56" s="145"/>
      <c r="L56" s="140"/>
      <c r="M56" s="131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H56" s="64"/>
      <c r="AI56" s="64"/>
      <c r="AK56" s="64"/>
      <c r="AL56" s="64"/>
      <c r="AN56" s="64"/>
      <c r="AO56" s="64"/>
      <c r="AQ56" s="64"/>
      <c r="AR56" s="64"/>
      <c r="AU56" s="125"/>
    </row>
    <row r="57" spans="3:47" s="63" customFormat="1" ht="18" x14ac:dyDescent="0.25">
      <c r="C57" s="64"/>
      <c r="D57" s="69"/>
      <c r="E57" s="69"/>
      <c r="F57" s="64"/>
      <c r="G57" s="64"/>
      <c r="H57" s="64"/>
      <c r="I57" s="64"/>
      <c r="J57" s="64"/>
      <c r="K57" s="145"/>
      <c r="L57" s="140"/>
      <c r="M57" s="131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H57" s="64"/>
      <c r="AI57" s="64"/>
      <c r="AK57" s="64"/>
      <c r="AL57" s="64"/>
      <c r="AN57" s="64"/>
      <c r="AO57" s="64"/>
      <c r="AQ57" s="64"/>
      <c r="AR57" s="64"/>
      <c r="AU57" s="125"/>
    </row>
    <row r="58" spans="3:47" s="63" customFormat="1" ht="18" x14ac:dyDescent="0.25">
      <c r="C58" s="64"/>
      <c r="D58" s="69"/>
      <c r="E58" s="69"/>
      <c r="F58" s="64"/>
      <c r="G58" s="64"/>
      <c r="H58" s="64"/>
      <c r="I58" s="64"/>
      <c r="J58" s="64"/>
      <c r="K58" s="145"/>
      <c r="L58" s="140"/>
      <c r="M58" s="131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H58" s="64"/>
      <c r="AI58" s="64"/>
      <c r="AK58" s="64"/>
      <c r="AL58" s="64"/>
      <c r="AN58" s="64"/>
      <c r="AO58" s="64"/>
      <c r="AQ58" s="64"/>
      <c r="AR58" s="64"/>
      <c r="AU58" s="125"/>
    </row>
    <row r="59" spans="3:47" s="63" customFormat="1" ht="18" x14ac:dyDescent="0.25">
      <c r="C59" s="64"/>
      <c r="D59" s="69"/>
      <c r="E59" s="69"/>
      <c r="F59" s="64"/>
      <c r="G59" s="64"/>
      <c r="H59" s="64"/>
      <c r="I59" s="64"/>
      <c r="J59" s="64"/>
      <c r="K59" s="145"/>
      <c r="L59" s="140"/>
      <c r="M59" s="131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H59" s="64"/>
      <c r="AI59" s="64"/>
      <c r="AK59" s="64"/>
      <c r="AL59" s="64"/>
      <c r="AN59" s="64"/>
      <c r="AO59" s="64"/>
      <c r="AQ59" s="64"/>
      <c r="AR59" s="64"/>
      <c r="AU59" s="125"/>
    </row>
    <row r="60" spans="3:47" s="63" customFormat="1" ht="18" x14ac:dyDescent="0.25">
      <c r="C60" s="64"/>
      <c r="D60" s="69"/>
      <c r="E60" s="69"/>
      <c r="F60" s="64"/>
      <c r="G60" s="64"/>
      <c r="H60" s="64"/>
      <c r="I60" s="64"/>
      <c r="J60" s="64"/>
      <c r="K60" s="145"/>
      <c r="L60" s="140"/>
      <c r="M60" s="131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H60" s="64"/>
      <c r="AI60" s="64"/>
      <c r="AK60" s="64"/>
      <c r="AL60" s="64"/>
      <c r="AN60" s="64"/>
      <c r="AO60" s="64"/>
      <c r="AQ60" s="64"/>
      <c r="AR60" s="64"/>
      <c r="AU60" s="125"/>
    </row>
    <row r="61" spans="3:47" s="63" customFormat="1" ht="18" x14ac:dyDescent="0.25">
      <c r="C61" s="64"/>
      <c r="D61" s="69"/>
      <c r="E61" s="69"/>
      <c r="F61" s="64"/>
      <c r="G61" s="64"/>
      <c r="H61" s="64"/>
      <c r="I61" s="64"/>
      <c r="J61" s="64"/>
      <c r="K61" s="145"/>
      <c r="L61" s="140"/>
      <c r="M61" s="131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H61" s="64"/>
      <c r="AI61" s="64"/>
      <c r="AK61" s="64"/>
      <c r="AL61" s="64"/>
      <c r="AN61" s="64"/>
      <c r="AO61" s="64"/>
      <c r="AQ61" s="64"/>
      <c r="AR61" s="64"/>
      <c r="AU61" s="125"/>
    </row>
    <row r="62" spans="3:47" s="63" customFormat="1" ht="18" x14ac:dyDescent="0.25">
      <c r="C62" s="64"/>
      <c r="D62" s="69"/>
      <c r="E62" s="69"/>
      <c r="F62" s="64"/>
      <c r="G62" s="64"/>
      <c r="H62" s="64"/>
      <c r="I62" s="64"/>
      <c r="J62" s="64"/>
      <c r="K62" s="145"/>
      <c r="L62" s="140"/>
      <c r="M62" s="131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H62" s="64"/>
      <c r="AI62" s="64"/>
      <c r="AK62" s="64"/>
      <c r="AL62" s="64"/>
      <c r="AN62" s="64"/>
      <c r="AO62" s="64"/>
      <c r="AQ62" s="64"/>
      <c r="AR62" s="64"/>
      <c r="AU62" s="125"/>
    </row>
    <row r="63" spans="3:47" s="63" customFormat="1" ht="18" x14ac:dyDescent="0.25">
      <c r="C63" s="64"/>
      <c r="D63" s="69"/>
      <c r="E63" s="69"/>
      <c r="F63" s="64"/>
      <c r="G63" s="64"/>
      <c r="H63" s="64"/>
      <c r="I63" s="64"/>
      <c r="J63" s="64"/>
      <c r="K63" s="145"/>
      <c r="L63" s="140"/>
      <c r="M63" s="131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H63" s="64"/>
      <c r="AI63" s="64"/>
      <c r="AK63" s="64"/>
      <c r="AL63" s="64"/>
      <c r="AN63" s="64"/>
      <c r="AO63" s="64"/>
      <c r="AQ63" s="64"/>
      <c r="AR63" s="64"/>
      <c r="AU63" s="125"/>
    </row>
    <row r="64" spans="3:47" s="63" customFormat="1" ht="18" x14ac:dyDescent="0.25">
      <c r="C64" s="64"/>
      <c r="D64" s="69"/>
      <c r="E64" s="69"/>
      <c r="F64" s="64"/>
      <c r="G64" s="64"/>
      <c r="H64" s="64"/>
      <c r="I64" s="64"/>
      <c r="J64" s="64"/>
      <c r="K64" s="145"/>
      <c r="L64" s="102"/>
      <c r="M64" s="131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H64" s="64"/>
      <c r="AI64" s="64"/>
      <c r="AK64" s="64"/>
      <c r="AL64" s="64"/>
      <c r="AN64" s="64"/>
      <c r="AO64" s="64"/>
      <c r="AQ64" s="64"/>
      <c r="AR64" s="64"/>
      <c r="AU64" s="125"/>
    </row>
    <row r="65" spans="3:47" s="63" customFormat="1" ht="18" x14ac:dyDescent="0.25">
      <c r="C65" s="64"/>
      <c r="D65" s="69"/>
      <c r="E65" s="69"/>
      <c r="F65" s="64"/>
      <c r="G65" s="64"/>
      <c r="H65" s="64"/>
      <c r="I65" s="64"/>
      <c r="J65" s="64"/>
      <c r="K65" s="145"/>
      <c r="L65" s="102"/>
      <c r="M65" s="131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H65" s="64"/>
      <c r="AI65" s="64"/>
      <c r="AK65" s="64"/>
      <c r="AL65" s="64"/>
      <c r="AN65" s="64"/>
      <c r="AO65" s="64"/>
      <c r="AQ65" s="64"/>
      <c r="AR65" s="64"/>
      <c r="AU65" s="125"/>
    </row>
    <row r="66" spans="3:47" s="63" customFormat="1" ht="15.75" x14ac:dyDescent="0.25">
      <c r="C66" s="64"/>
      <c r="D66" s="69"/>
      <c r="E66" s="69"/>
      <c r="F66" s="64"/>
      <c r="G66" s="64"/>
      <c r="H66" s="64"/>
      <c r="I66" s="64"/>
      <c r="J66" s="64"/>
      <c r="K66" s="146"/>
      <c r="L66" s="146"/>
      <c r="M66" s="146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H66" s="64"/>
      <c r="AI66" s="64"/>
      <c r="AK66" s="64"/>
      <c r="AL66" s="64"/>
      <c r="AN66" s="64"/>
      <c r="AO66" s="64"/>
      <c r="AQ66" s="64"/>
      <c r="AR66" s="64"/>
      <c r="AU66" s="125"/>
    </row>
    <row r="67" spans="3:47" s="63" customFormat="1" x14ac:dyDescent="0.25">
      <c r="C67" s="64"/>
      <c r="D67" s="69"/>
      <c r="E67" s="69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H67" s="64"/>
      <c r="AI67" s="64"/>
      <c r="AK67" s="64"/>
      <c r="AL67" s="64"/>
      <c r="AN67" s="64"/>
      <c r="AO67" s="64"/>
      <c r="AQ67" s="64"/>
      <c r="AR67" s="64"/>
      <c r="AU67" s="125"/>
    </row>
    <row r="68" spans="3:47" s="63" customFormat="1" x14ac:dyDescent="0.25">
      <c r="C68" s="64"/>
      <c r="D68" s="69"/>
      <c r="E68" s="69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H68" s="64"/>
      <c r="AI68" s="64"/>
      <c r="AK68" s="64"/>
      <c r="AL68" s="64"/>
      <c r="AN68" s="64"/>
      <c r="AO68" s="64"/>
      <c r="AQ68" s="64"/>
      <c r="AR68" s="64"/>
      <c r="AU68" s="125"/>
    </row>
    <row r="69" spans="3:47" s="63" customFormat="1" x14ac:dyDescent="0.25">
      <c r="C69" s="64"/>
      <c r="D69" s="69"/>
      <c r="E69" s="69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H69" s="64"/>
      <c r="AI69" s="64"/>
      <c r="AK69" s="64"/>
      <c r="AL69" s="64"/>
      <c r="AN69" s="64"/>
      <c r="AO69" s="64"/>
      <c r="AQ69" s="64"/>
      <c r="AR69" s="64"/>
      <c r="AU69" s="125"/>
    </row>
    <row r="70" spans="3:47" s="63" customFormat="1" x14ac:dyDescent="0.25">
      <c r="C70" s="64"/>
      <c r="D70" s="69"/>
      <c r="E70" s="69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H70" s="64"/>
      <c r="AI70" s="64"/>
      <c r="AK70" s="64"/>
      <c r="AL70" s="64"/>
      <c r="AN70" s="64"/>
      <c r="AO70" s="64"/>
      <c r="AQ70" s="64"/>
      <c r="AR70" s="64"/>
      <c r="AU70" s="125"/>
    </row>
    <row r="71" spans="3:47" s="63" customFormat="1" x14ac:dyDescent="0.25">
      <c r="C71" s="64"/>
      <c r="D71" s="69"/>
      <c r="E71" s="69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H71" s="64"/>
      <c r="AI71" s="64"/>
      <c r="AK71" s="64"/>
      <c r="AL71" s="64"/>
      <c r="AN71" s="64"/>
      <c r="AO71" s="64"/>
      <c r="AQ71" s="64"/>
      <c r="AR71" s="64"/>
      <c r="AU71" s="125"/>
    </row>
    <row r="72" spans="3:47" s="63" customFormat="1" x14ac:dyDescent="0.25">
      <c r="C72" s="64"/>
      <c r="D72" s="69"/>
      <c r="E72" s="69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H72" s="64"/>
      <c r="AI72" s="64"/>
      <c r="AK72" s="64"/>
      <c r="AL72" s="64"/>
      <c r="AN72" s="64"/>
      <c r="AO72" s="64"/>
      <c r="AQ72" s="64"/>
      <c r="AR72" s="64"/>
      <c r="AU72" s="125"/>
    </row>
    <row r="73" spans="3:47" s="63" customFormat="1" x14ac:dyDescent="0.25">
      <c r="C73" s="64"/>
      <c r="D73" s="69"/>
      <c r="E73" s="69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H73" s="64"/>
      <c r="AI73" s="64"/>
      <c r="AK73" s="64"/>
      <c r="AL73" s="64"/>
      <c r="AN73" s="64"/>
      <c r="AO73" s="64"/>
      <c r="AQ73" s="64"/>
      <c r="AR73" s="64"/>
      <c r="AU73" s="125"/>
    </row>
    <row r="74" spans="3:47" s="63" customFormat="1" x14ac:dyDescent="0.25">
      <c r="C74" s="64"/>
      <c r="D74" s="69"/>
      <c r="E74" s="69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H74" s="64"/>
      <c r="AI74" s="64"/>
      <c r="AK74" s="64"/>
      <c r="AL74" s="64"/>
      <c r="AN74" s="64"/>
      <c r="AO74" s="64"/>
      <c r="AQ74" s="64"/>
      <c r="AR74" s="64"/>
      <c r="AU74" s="125"/>
    </row>
    <row r="75" spans="3:47" s="63" customFormat="1" x14ac:dyDescent="0.25">
      <c r="C75" s="64"/>
      <c r="D75" s="69"/>
      <c r="E75" s="69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H75" s="64"/>
      <c r="AI75" s="64"/>
      <c r="AK75" s="64"/>
      <c r="AL75" s="64"/>
      <c r="AN75" s="64"/>
      <c r="AO75" s="64"/>
      <c r="AQ75" s="64"/>
      <c r="AR75" s="64"/>
      <c r="AU75" s="125"/>
    </row>
    <row r="76" spans="3:47" s="63" customFormat="1" x14ac:dyDescent="0.25">
      <c r="C76" s="64"/>
      <c r="D76" s="69"/>
      <c r="E76" s="69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H76" s="64"/>
      <c r="AI76" s="64"/>
      <c r="AK76" s="64"/>
      <c r="AL76" s="64"/>
      <c r="AN76" s="64"/>
      <c r="AO76" s="64"/>
      <c r="AQ76" s="64"/>
      <c r="AR76" s="64"/>
      <c r="AU76" s="125"/>
    </row>
    <row r="77" spans="3:47" s="63" customFormat="1" x14ac:dyDescent="0.25">
      <c r="C77" s="64"/>
      <c r="D77" s="69"/>
      <c r="E77" s="69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H77" s="64"/>
      <c r="AI77" s="64"/>
      <c r="AK77" s="64"/>
      <c r="AL77" s="64"/>
      <c r="AN77" s="64"/>
      <c r="AO77" s="64"/>
      <c r="AQ77" s="64"/>
      <c r="AR77" s="64"/>
      <c r="AU77" s="125"/>
    </row>
    <row r="78" spans="3:47" s="63" customFormat="1" x14ac:dyDescent="0.25">
      <c r="C78" s="64"/>
      <c r="D78" s="69"/>
      <c r="E78" s="69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H78" s="64"/>
      <c r="AI78" s="64"/>
      <c r="AK78" s="64"/>
      <c r="AL78" s="64"/>
      <c r="AN78" s="64"/>
      <c r="AO78" s="64"/>
      <c r="AQ78" s="64"/>
      <c r="AR78" s="64"/>
      <c r="AU78" s="125"/>
    </row>
    <row r="79" spans="3:47" s="63" customFormat="1" x14ac:dyDescent="0.25">
      <c r="C79" s="64"/>
      <c r="D79" s="69"/>
      <c r="E79" s="69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H79" s="64"/>
      <c r="AI79" s="64"/>
      <c r="AK79" s="64"/>
      <c r="AL79" s="64"/>
      <c r="AN79" s="64"/>
      <c r="AO79" s="64"/>
      <c r="AQ79" s="64"/>
      <c r="AR79" s="64"/>
      <c r="AU79" s="125"/>
    </row>
    <row r="80" spans="3:47" s="63" customFormat="1" x14ac:dyDescent="0.25">
      <c r="C80" s="64"/>
      <c r="D80" s="69"/>
      <c r="E80" s="69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H80" s="64"/>
      <c r="AI80" s="64"/>
      <c r="AK80" s="64"/>
      <c r="AL80" s="64"/>
      <c r="AN80" s="64"/>
      <c r="AO80" s="64"/>
      <c r="AQ80" s="64"/>
      <c r="AR80" s="64"/>
      <c r="AU80" s="125"/>
    </row>
    <row r="81" spans="3:47" s="63" customFormat="1" x14ac:dyDescent="0.25">
      <c r="C81" s="64"/>
      <c r="D81" s="69"/>
      <c r="E81" s="69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H81" s="64"/>
      <c r="AI81" s="64"/>
      <c r="AK81" s="64"/>
      <c r="AL81" s="64"/>
      <c r="AN81" s="64"/>
      <c r="AO81" s="64"/>
      <c r="AQ81" s="64"/>
      <c r="AR81" s="64"/>
      <c r="AU81" s="125"/>
    </row>
    <row r="82" spans="3:47" s="63" customFormat="1" x14ac:dyDescent="0.25">
      <c r="C82" s="64"/>
      <c r="D82" s="69"/>
      <c r="E82" s="69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H82" s="64"/>
      <c r="AI82" s="64"/>
      <c r="AK82" s="64"/>
      <c r="AL82" s="64"/>
      <c r="AN82" s="64"/>
      <c r="AO82" s="64"/>
      <c r="AQ82" s="64"/>
      <c r="AR82" s="64"/>
      <c r="AU82" s="125"/>
    </row>
    <row r="83" spans="3:47" s="63" customFormat="1" x14ac:dyDescent="0.25">
      <c r="C83" s="64"/>
      <c r="D83" s="69"/>
      <c r="E83" s="69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H83" s="64"/>
      <c r="AI83" s="64"/>
      <c r="AK83" s="64"/>
      <c r="AL83" s="64"/>
      <c r="AN83" s="64"/>
      <c r="AO83" s="64"/>
      <c r="AQ83" s="64"/>
      <c r="AR83" s="64"/>
      <c r="AU83" s="125"/>
    </row>
    <row r="84" spans="3:47" s="63" customFormat="1" x14ac:dyDescent="0.25">
      <c r="C84" s="64"/>
      <c r="D84" s="69"/>
      <c r="E84" s="69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H84" s="64"/>
      <c r="AI84" s="64"/>
      <c r="AK84" s="64"/>
      <c r="AL84" s="64"/>
      <c r="AN84" s="64"/>
      <c r="AO84" s="64"/>
      <c r="AQ84" s="64"/>
      <c r="AR84" s="64"/>
      <c r="AU84" s="125"/>
    </row>
    <row r="85" spans="3:47" s="63" customFormat="1" x14ac:dyDescent="0.25">
      <c r="C85" s="64"/>
      <c r="D85" s="69"/>
      <c r="E85" s="69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H85" s="64"/>
      <c r="AI85" s="64"/>
      <c r="AK85" s="64"/>
      <c r="AL85" s="64"/>
      <c r="AN85" s="64"/>
      <c r="AO85" s="64"/>
      <c r="AQ85" s="64"/>
      <c r="AR85" s="64"/>
      <c r="AU85" s="125"/>
    </row>
    <row r="86" spans="3:47" s="63" customFormat="1" x14ac:dyDescent="0.25">
      <c r="C86" s="64"/>
      <c r="D86" s="69"/>
      <c r="E86" s="69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H86" s="64"/>
      <c r="AI86" s="64"/>
      <c r="AK86" s="64"/>
      <c r="AL86" s="64"/>
      <c r="AN86" s="64"/>
      <c r="AO86" s="64"/>
      <c r="AQ86" s="64"/>
      <c r="AR86" s="64"/>
      <c r="AU86" s="125"/>
    </row>
    <row r="87" spans="3:47" s="63" customFormat="1" x14ac:dyDescent="0.25">
      <c r="C87" s="64"/>
      <c r="D87" s="69"/>
      <c r="E87" s="69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H87" s="64"/>
      <c r="AI87" s="64"/>
      <c r="AK87" s="64"/>
      <c r="AL87" s="64"/>
      <c r="AN87" s="64"/>
      <c r="AO87" s="64"/>
      <c r="AQ87" s="64"/>
      <c r="AR87" s="64"/>
      <c r="AU87" s="125"/>
    </row>
    <row r="88" spans="3:47" s="63" customFormat="1" x14ac:dyDescent="0.25">
      <c r="C88" s="64"/>
      <c r="D88" s="69"/>
      <c r="E88" s="69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H88" s="64"/>
      <c r="AI88" s="64"/>
      <c r="AK88" s="64"/>
      <c r="AL88" s="64"/>
      <c r="AN88" s="64"/>
      <c r="AO88" s="64"/>
      <c r="AQ88" s="64"/>
      <c r="AR88" s="64"/>
      <c r="AU88" s="125"/>
    </row>
    <row r="89" spans="3:47" s="63" customFormat="1" x14ac:dyDescent="0.25">
      <c r="C89" s="64"/>
      <c r="D89" s="69"/>
      <c r="E89" s="69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H89" s="64"/>
      <c r="AI89" s="64"/>
      <c r="AK89" s="64"/>
      <c r="AL89" s="64"/>
      <c r="AN89" s="64"/>
      <c r="AO89" s="64"/>
      <c r="AQ89" s="64"/>
      <c r="AR89" s="64"/>
      <c r="AU89" s="125"/>
    </row>
    <row r="90" spans="3:47" s="63" customFormat="1" x14ac:dyDescent="0.25">
      <c r="C90" s="64"/>
      <c r="D90" s="69"/>
      <c r="E90" s="69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H90" s="64"/>
      <c r="AI90" s="64"/>
      <c r="AK90" s="64"/>
      <c r="AL90" s="64"/>
      <c r="AN90" s="64"/>
      <c r="AO90" s="64"/>
      <c r="AQ90" s="64"/>
      <c r="AR90" s="64"/>
      <c r="AU90" s="125"/>
    </row>
    <row r="91" spans="3:47" s="63" customFormat="1" x14ac:dyDescent="0.25">
      <c r="C91" s="64"/>
      <c r="D91" s="69"/>
      <c r="E91" s="69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H91" s="64"/>
      <c r="AI91" s="64"/>
      <c r="AK91" s="64"/>
      <c r="AL91" s="64"/>
      <c r="AN91" s="64"/>
      <c r="AO91" s="64"/>
      <c r="AQ91" s="64"/>
      <c r="AR91" s="64"/>
      <c r="AU91" s="125"/>
    </row>
    <row r="92" spans="3:47" s="63" customFormat="1" x14ac:dyDescent="0.25">
      <c r="C92" s="64"/>
      <c r="D92" s="69"/>
      <c r="E92" s="69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H92" s="64"/>
      <c r="AI92" s="64"/>
      <c r="AK92" s="64"/>
      <c r="AL92" s="64"/>
      <c r="AN92" s="64"/>
      <c r="AO92" s="64"/>
      <c r="AQ92" s="64"/>
      <c r="AR92" s="64"/>
      <c r="AU92" s="125"/>
    </row>
    <row r="93" spans="3:47" s="63" customFormat="1" x14ac:dyDescent="0.25">
      <c r="C93" s="64"/>
      <c r="D93" s="69"/>
      <c r="E93" s="69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H93" s="64"/>
      <c r="AI93" s="64"/>
      <c r="AK93" s="64"/>
      <c r="AL93" s="64"/>
      <c r="AN93" s="64"/>
      <c r="AO93" s="64"/>
      <c r="AQ93" s="64"/>
      <c r="AR93" s="64"/>
      <c r="AU93" s="125"/>
    </row>
    <row r="94" spans="3:47" s="63" customFormat="1" x14ac:dyDescent="0.25">
      <c r="C94" s="64"/>
      <c r="D94" s="69"/>
      <c r="E94" s="69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H94" s="64"/>
      <c r="AI94" s="64"/>
      <c r="AK94" s="64"/>
      <c r="AL94" s="64"/>
      <c r="AN94" s="64"/>
      <c r="AO94" s="64"/>
      <c r="AQ94" s="64"/>
      <c r="AR94" s="64"/>
      <c r="AU94" s="125"/>
    </row>
    <row r="95" spans="3:47" s="63" customFormat="1" x14ac:dyDescent="0.25">
      <c r="C95" s="64"/>
      <c r="D95" s="69"/>
      <c r="E95" s="69"/>
      <c r="F95" s="64"/>
      <c r="G95" s="64"/>
      <c r="H95" s="64"/>
      <c r="I95" s="64"/>
      <c r="J95" s="64"/>
      <c r="K95" s="64"/>
      <c r="L95" s="64"/>
      <c r="M95" s="64"/>
      <c r="N95" s="64">
        <v>7</v>
      </c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H95" s="64"/>
      <c r="AI95" s="64"/>
      <c r="AK95" s="64"/>
      <c r="AL95" s="64"/>
      <c r="AN95" s="64"/>
      <c r="AO95" s="64"/>
      <c r="AQ95" s="64"/>
      <c r="AR95" s="64"/>
      <c r="AU95" s="125"/>
    </row>
    <row r="96" spans="3:47" s="63" customFormat="1" x14ac:dyDescent="0.25">
      <c r="C96" s="64"/>
      <c r="D96" s="69"/>
      <c r="E96" s="69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H96" s="64"/>
      <c r="AI96" s="64"/>
      <c r="AK96" s="64"/>
      <c r="AL96" s="64"/>
      <c r="AN96" s="64"/>
      <c r="AO96" s="64"/>
      <c r="AQ96" s="64"/>
      <c r="AR96" s="64"/>
      <c r="AU96" s="125"/>
    </row>
    <row r="97" spans="3:47" s="63" customFormat="1" x14ac:dyDescent="0.25">
      <c r="C97" s="64"/>
      <c r="D97" s="69"/>
      <c r="E97" s="69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H97" s="64"/>
      <c r="AI97" s="64"/>
      <c r="AK97" s="64"/>
      <c r="AL97" s="64"/>
      <c r="AN97" s="64"/>
      <c r="AO97" s="64"/>
      <c r="AQ97" s="64"/>
      <c r="AR97" s="64"/>
      <c r="AU97" s="125"/>
    </row>
    <row r="98" spans="3:47" s="63" customFormat="1" x14ac:dyDescent="0.25">
      <c r="C98" s="64"/>
      <c r="D98" s="69"/>
      <c r="E98" s="69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H98" s="64"/>
      <c r="AI98" s="64"/>
      <c r="AK98" s="64"/>
      <c r="AL98" s="64"/>
      <c r="AN98" s="64"/>
      <c r="AO98" s="64"/>
      <c r="AQ98" s="64"/>
      <c r="AR98" s="64"/>
      <c r="AU98" s="125"/>
    </row>
    <row r="99" spans="3:47" s="63" customFormat="1" x14ac:dyDescent="0.25">
      <c r="C99" s="64"/>
      <c r="D99" s="69"/>
      <c r="E99" s="69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H99" s="64"/>
      <c r="AI99" s="64"/>
      <c r="AK99" s="64"/>
      <c r="AL99" s="64"/>
      <c r="AN99" s="64"/>
      <c r="AO99" s="64"/>
      <c r="AQ99" s="64"/>
      <c r="AR99" s="64"/>
      <c r="AU99" s="125"/>
    </row>
    <row r="100" spans="3:47" s="63" customFormat="1" x14ac:dyDescent="0.25">
      <c r="C100" s="64"/>
      <c r="D100" s="69"/>
      <c r="E100" s="69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H100" s="64"/>
      <c r="AI100" s="64"/>
      <c r="AK100" s="64"/>
      <c r="AL100" s="64"/>
      <c r="AN100" s="64"/>
      <c r="AO100" s="64"/>
      <c r="AQ100" s="64"/>
      <c r="AR100" s="64"/>
      <c r="AU100" s="125"/>
    </row>
    <row r="101" spans="3:47" s="63" customFormat="1" x14ac:dyDescent="0.25">
      <c r="C101" s="64"/>
      <c r="D101" s="69"/>
      <c r="E101" s="69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H101" s="64"/>
      <c r="AI101" s="64"/>
      <c r="AK101" s="64"/>
      <c r="AL101" s="64"/>
      <c r="AN101" s="64"/>
      <c r="AO101" s="64"/>
      <c r="AQ101" s="64"/>
      <c r="AR101" s="64"/>
      <c r="AU101" s="125"/>
    </row>
    <row r="102" spans="3:47" s="63" customFormat="1" x14ac:dyDescent="0.25">
      <c r="C102" s="64"/>
      <c r="D102" s="69"/>
      <c r="E102" s="69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H102" s="64"/>
      <c r="AI102" s="64"/>
      <c r="AK102" s="64"/>
      <c r="AL102" s="64"/>
      <c r="AN102" s="64"/>
      <c r="AO102" s="64"/>
      <c r="AQ102" s="64"/>
      <c r="AR102" s="64"/>
      <c r="AU102" s="125"/>
    </row>
    <row r="103" spans="3:47" s="63" customFormat="1" x14ac:dyDescent="0.25">
      <c r="C103" s="64"/>
      <c r="D103" s="69"/>
      <c r="E103" s="69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H103" s="64"/>
      <c r="AI103" s="64"/>
      <c r="AK103" s="64"/>
      <c r="AL103" s="64"/>
      <c r="AN103" s="64"/>
      <c r="AO103" s="64"/>
      <c r="AQ103" s="64"/>
      <c r="AR103" s="64"/>
      <c r="AU103" s="125"/>
    </row>
    <row r="104" spans="3:47" s="63" customFormat="1" x14ac:dyDescent="0.25">
      <c r="C104" s="64"/>
      <c r="D104" s="69"/>
      <c r="E104" s="69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H104" s="64"/>
      <c r="AI104" s="64"/>
      <c r="AK104" s="64"/>
      <c r="AL104" s="64"/>
      <c r="AN104" s="64"/>
      <c r="AO104" s="64"/>
      <c r="AQ104" s="64"/>
      <c r="AR104" s="64"/>
      <c r="AU104" s="125"/>
    </row>
    <row r="105" spans="3:47" s="63" customFormat="1" x14ac:dyDescent="0.25">
      <c r="C105" s="64"/>
      <c r="D105" s="69"/>
      <c r="E105" s="69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H105" s="64"/>
      <c r="AI105" s="64"/>
      <c r="AK105" s="64"/>
      <c r="AL105" s="64"/>
      <c r="AN105" s="64"/>
      <c r="AO105" s="64"/>
      <c r="AQ105" s="64"/>
      <c r="AR105" s="64"/>
      <c r="AU105" s="125"/>
    </row>
    <row r="106" spans="3:47" s="63" customFormat="1" x14ac:dyDescent="0.25">
      <c r="C106" s="64"/>
      <c r="D106" s="69"/>
      <c r="E106" s="69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H106" s="64"/>
      <c r="AI106" s="64"/>
      <c r="AK106" s="64"/>
      <c r="AL106" s="64"/>
      <c r="AN106" s="64"/>
      <c r="AO106" s="64"/>
      <c r="AQ106" s="64"/>
      <c r="AR106" s="64"/>
      <c r="AU106" s="125"/>
    </row>
    <row r="107" spans="3:47" s="63" customFormat="1" x14ac:dyDescent="0.25">
      <c r="C107" s="64"/>
      <c r="D107" s="69"/>
      <c r="E107" s="69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H107" s="64"/>
      <c r="AI107" s="64"/>
      <c r="AK107" s="64"/>
      <c r="AL107" s="64"/>
      <c r="AN107" s="64"/>
      <c r="AO107" s="64"/>
      <c r="AQ107" s="64"/>
      <c r="AR107" s="64"/>
      <c r="AU107" s="125"/>
    </row>
    <row r="108" spans="3:47" s="63" customFormat="1" x14ac:dyDescent="0.25">
      <c r="C108" s="64"/>
      <c r="D108" s="69"/>
      <c r="E108" s="69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H108" s="64"/>
      <c r="AI108" s="64"/>
      <c r="AK108" s="64"/>
      <c r="AL108" s="64"/>
      <c r="AN108" s="64"/>
      <c r="AO108" s="64"/>
      <c r="AQ108" s="64"/>
      <c r="AR108" s="64"/>
      <c r="AU108" s="125"/>
    </row>
    <row r="109" spans="3:47" s="63" customFormat="1" x14ac:dyDescent="0.25">
      <c r="C109" s="64"/>
      <c r="D109" s="69"/>
      <c r="E109" s="69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H109" s="64"/>
      <c r="AI109" s="64"/>
      <c r="AK109" s="64"/>
      <c r="AL109" s="64"/>
      <c r="AN109" s="64"/>
      <c r="AO109" s="64"/>
      <c r="AQ109" s="64"/>
      <c r="AR109" s="64"/>
      <c r="AU109" s="125"/>
    </row>
    <row r="110" spans="3:47" s="63" customFormat="1" x14ac:dyDescent="0.25">
      <c r="C110" s="64"/>
      <c r="D110" s="69"/>
      <c r="E110" s="69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H110" s="64"/>
      <c r="AI110" s="64"/>
      <c r="AK110" s="64"/>
      <c r="AL110" s="64"/>
      <c r="AN110" s="64"/>
      <c r="AO110" s="64"/>
      <c r="AQ110" s="64"/>
      <c r="AR110" s="64"/>
      <c r="AU110" s="125"/>
    </row>
    <row r="111" spans="3:47" s="63" customFormat="1" x14ac:dyDescent="0.25">
      <c r="C111" s="64"/>
      <c r="D111" s="69"/>
      <c r="E111" s="69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H111" s="64"/>
      <c r="AI111" s="64"/>
      <c r="AK111" s="64"/>
      <c r="AL111" s="64"/>
      <c r="AN111" s="64"/>
      <c r="AO111" s="64"/>
      <c r="AQ111" s="64"/>
      <c r="AR111" s="64"/>
      <c r="AU111" s="125"/>
    </row>
    <row r="112" spans="3:47" s="63" customFormat="1" x14ac:dyDescent="0.25">
      <c r="C112" s="64"/>
      <c r="D112" s="69"/>
      <c r="E112" s="69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H112" s="64"/>
      <c r="AI112" s="64"/>
      <c r="AK112" s="64"/>
      <c r="AL112" s="64"/>
      <c r="AN112" s="64"/>
      <c r="AO112" s="64"/>
      <c r="AQ112" s="64"/>
      <c r="AR112" s="64"/>
      <c r="AU112" s="125"/>
    </row>
    <row r="113" spans="3:47" s="63" customFormat="1" x14ac:dyDescent="0.25">
      <c r="C113" s="64"/>
      <c r="D113" s="69"/>
      <c r="E113" s="69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H113" s="64"/>
      <c r="AI113" s="64"/>
      <c r="AK113" s="64"/>
      <c r="AL113" s="64"/>
      <c r="AN113" s="64"/>
      <c r="AO113" s="64"/>
      <c r="AQ113" s="64"/>
      <c r="AR113" s="64"/>
      <c r="AU113" s="125"/>
    </row>
    <row r="114" spans="3:47" s="63" customFormat="1" x14ac:dyDescent="0.25">
      <c r="C114" s="64"/>
      <c r="D114" s="69"/>
      <c r="E114" s="69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H114" s="64"/>
      <c r="AI114" s="64"/>
      <c r="AK114" s="64"/>
      <c r="AL114" s="64"/>
      <c r="AN114" s="64"/>
      <c r="AO114" s="64"/>
      <c r="AQ114" s="64"/>
      <c r="AR114" s="64"/>
      <c r="AU114" s="125"/>
    </row>
    <row r="115" spans="3:47" s="63" customFormat="1" x14ac:dyDescent="0.25">
      <c r="C115" s="64"/>
      <c r="D115" s="69"/>
      <c r="E115" s="69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H115" s="64"/>
      <c r="AI115" s="64"/>
      <c r="AK115" s="64"/>
      <c r="AL115" s="64"/>
      <c r="AN115" s="64"/>
      <c r="AO115" s="64"/>
      <c r="AQ115" s="64"/>
      <c r="AR115" s="64"/>
      <c r="AU115" s="125"/>
    </row>
    <row r="116" spans="3:47" s="63" customFormat="1" x14ac:dyDescent="0.25">
      <c r="C116" s="64"/>
      <c r="D116" s="69"/>
      <c r="E116" s="69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H116" s="64"/>
      <c r="AI116" s="64"/>
      <c r="AK116" s="64"/>
      <c r="AL116" s="64"/>
      <c r="AN116" s="64"/>
      <c r="AO116" s="64"/>
      <c r="AQ116" s="64"/>
      <c r="AR116" s="64"/>
      <c r="AU116" s="125"/>
    </row>
    <row r="117" spans="3:47" s="63" customFormat="1" x14ac:dyDescent="0.25">
      <c r="C117" s="64"/>
      <c r="D117" s="69"/>
      <c r="E117" s="69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H117" s="64"/>
      <c r="AI117" s="64"/>
      <c r="AK117" s="64"/>
      <c r="AL117" s="64"/>
      <c r="AN117" s="64"/>
      <c r="AO117" s="64"/>
      <c r="AQ117" s="64"/>
      <c r="AR117" s="64"/>
      <c r="AU117" s="125"/>
    </row>
    <row r="118" spans="3:47" s="63" customFormat="1" x14ac:dyDescent="0.25">
      <c r="C118" s="64"/>
      <c r="D118" s="69"/>
      <c r="E118" s="69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H118" s="64"/>
      <c r="AI118" s="64"/>
      <c r="AK118" s="64"/>
      <c r="AL118" s="64"/>
      <c r="AN118" s="64"/>
      <c r="AO118" s="64"/>
      <c r="AQ118" s="64"/>
      <c r="AR118" s="64"/>
      <c r="AU118" s="125"/>
    </row>
    <row r="119" spans="3:47" s="63" customFormat="1" x14ac:dyDescent="0.25">
      <c r="C119" s="64"/>
      <c r="D119" s="69"/>
      <c r="E119" s="69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H119" s="64"/>
      <c r="AI119" s="64"/>
      <c r="AK119" s="64"/>
      <c r="AL119" s="64"/>
      <c r="AN119" s="64"/>
      <c r="AO119" s="64"/>
      <c r="AQ119" s="64"/>
      <c r="AR119" s="64"/>
      <c r="AU119" s="125"/>
    </row>
    <row r="120" spans="3:47" s="63" customFormat="1" x14ac:dyDescent="0.25">
      <c r="C120" s="64"/>
      <c r="D120" s="69"/>
      <c r="E120" s="69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H120" s="64"/>
      <c r="AI120" s="64"/>
      <c r="AK120" s="64"/>
      <c r="AL120" s="64"/>
      <c r="AN120" s="64"/>
      <c r="AO120" s="64"/>
      <c r="AQ120" s="64"/>
      <c r="AR120" s="64"/>
      <c r="AU120" s="125"/>
    </row>
    <row r="121" spans="3:47" s="63" customFormat="1" x14ac:dyDescent="0.25">
      <c r="C121" s="64"/>
      <c r="D121" s="69"/>
      <c r="E121" s="69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H121" s="64"/>
      <c r="AI121" s="64"/>
      <c r="AK121" s="64"/>
      <c r="AL121" s="64"/>
      <c r="AN121" s="64"/>
      <c r="AO121" s="64"/>
      <c r="AQ121" s="64"/>
      <c r="AR121" s="64"/>
      <c r="AU121" s="125"/>
    </row>
    <row r="122" spans="3:47" s="63" customFormat="1" x14ac:dyDescent="0.25">
      <c r="C122" s="64"/>
      <c r="D122" s="69"/>
      <c r="E122" s="69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H122" s="64"/>
      <c r="AI122" s="64"/>
      <c r="AK122" s="64"/>
      <c r="AL122" s="64"/>
      <c r="AN122" s="64"/>
      <c r="AO122" s="64"/>
      <c r="AQ122" s="64"/>
      <c r="AR122" s="64"/>
      <c r="AU122" s="125"/>
    </row>
    <row r="123" spans="3:47" s="63" customFormat="1" x14ac:dyDescent="0.25">
      <c r="C123" s="64"/>
      <c r="D123" s="69"/>
      <c r="E123" s="69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H123" s="64"/>
      <c r="AI123" s="64"/>
      <c r="AK123" s="64"/>
      <c r="AL123" s="64"/>
      <c r="AN123" s="64"/>
      <c r="AO123" s="64"/>
      <c r="AQ123" s="64"/>
      <c r="AR123" s="64"/>
      <c r="AU123" s="125"/>
    </row>
    <row r="124" spans="3:47" s="63" customFormat="1" x14ac:dyDescent="0.25">
      <c r="C124" s="64"/>
      <c r="D124" s="69"/>
      <c r="E124" s="69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H124" s="64"/>
      <c r="AI124" s="64"/>
      <c r="AK124" s="64"/>
      <c r="AL124" s="64"/>
      <c r="AN124" s="64"/>
      <c r="AO124" s="64"/>
      <c r="AQ124" s="64"/>
      <c r="AR124" s="64"/>
      <c r="AU124" s="125"/>
    </row>
    <row r="125" spans="3:47" s="63" customFormat="1" x14ac:dyDescent="0.25">
      <c r="C125" s="64"/>
      <c r="D125" s="69"/>
      <c r="E125" s="69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H125" s="64"/>
      <c r="AI125" s="64"/>
      <c r="AK125" s="64"/>
      <c r="AL125" s="64"/>
      <c r="AN125" s="64"/>
      <c r="AO125" s="64"/>
      <c r="AQ125" s="64"/>
      <c r="AR125" s="64"/>
      <c r="AU125" s="125"/>
    </row>
    <row r="126" spans="3:47" s="63" customFormat="1" x14ac:dyDescent="0.25">
      <c r="C126" s="64"/>
      <c r="D126" s="69"/>
      <c r="E126" s="69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H126" s="64"/>
      <c r="AI126" s="64"/>
      <c r="AK126" s="64"/>
      <c r="AL126" s="64"/>
      <c r="AN126" s="64"/>
      <c r="AO126" s="64"/>
      <c r="AQ126" s="64"/>
      <c r="AR126" s="64"/>
      <c r="AU126" s="125"/>
    </row>
    <row r="127" spans="3:47" s="63" customFormat="1" x14ac:dyDescent="0.25">
      <c r="C127" s="64"/>
      <c r="D127" s="69"/>
      <c r="E127" s="69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H127" s="64"/>
      <c r="AI127" s="64"/>
      <c r="AK127" s="64"/>
      <c r="AL127" s="64"/>
      <c r="AN127" s="64"/>
      <c r="AO127" s="64"/>
      <c r="AQ127" s="64"/>
      <c r="AR127" s="64"/>
      <c r="AU127" s="125"/>
    </row>
    <row r="128" spans="3:47" s="63" customFormat="1" x14ac:dyDescent="0.25">
      <c r="C128" s="64"/>
      <c r="D128" s="69"/>
      <c r="E128" s="69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H128" s="64"/>
      <c r="AI128" s="64"/>
      <c r="AK128" s="64"/>
      <c r="AL128" s="64"/>
      <c r="AN128" s="64"/>
      <c r="AO128" s="64"/>
      <c r="AQ128" s="64"/>
      <c r="AR128" s="64"/>
      <c r="AU128" s="125"/>
    </row>
    <row r="129" spans="3:47" s="63" customFormat="1" x14ac:dyDescent="0.25">
      <c r="C129" s="64"/>
      <c r="D129" s="69"/>
      <c r="E129" s="69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H129" s="64"/>
      <c r="AI129" s="64"/>
      <c r="AK129" s="64"/>
      <c r="AL129" s="64"/>
      <c r="AN129" s="64"/>
      <c r="AO129" s="64"/>
      <c r="AQ129" s="64"/>
      <c r="AR129" s="64"/>
      <c r="AU129" s="125"/>
    </row>
    <row r="130" spans="3:47" s="63" customFormat="1" x14ac:dyDescent="0.25">
      <c r="C130" s="64"/>
      <c r="D130" s="69"/>
      <c r="E130" s="69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H130" s="64"/>
      <c r="AI130" s="64"/>
      <c r="AK130" s="64"/>
      <c r="AL130" s="64"/>
      <c r="AN130" s="64"/>
      <c r="AO130" s="64"/>
      <c r="AQ130" s="64"/>
      <c r="AR130" s="64"/>
      <c r="AU130" s="125"/>
    </row>
    <row r="131" spans="3:47" s="63" customFormat="1" x14ac:dyDescent="0.25">
      <c r="C131" s="64"/>
      <c r="D131" s="69"/>
      <c r="E131" s="69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H131" s="64"/>
      <c r="AI131" s="64"/>
      <c r="AK131" s="64"/>
      <c r="AL131" s="64"/>
      <c r="AN131" s="64"/>
      <c r="AO131" s="64"/>
      <c r="AQ131" s="64"/>
      <c r="AR131" s="64"/>
      <c r="AU131" s="125"/>
    </row>
    <row r="132" spans="3:47" s="63" customFormat="1" x14ac:dyDescent="0.25">
      <c r="C132" s="64"/>
      <c r="D132" s="69"/>
      <c r="E132" s="69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H132" s="64"/>
      <c r="AI132" s="64"/>
      <c r="AK132" s="64"/>
      <c r="AL132" s="64"/>
      <c r="AN132" s="64"/>
      <c r="AO132" s="64"/>
      <c r="AQ132" s="64"/>
      <c r="AR132" s="64"/>
      <c r="AU132" s="125"/>
    </row>
    <row r="133" spans="3:47" s="63" customFormat="1" x14ac:dyDescent="0.25">
      <c r="C133" s="64"/>
      <c r="D133" s="69"/>
      <c r="E133" s="69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H133" s="64"/>
      <c r="AI133" s="64"/>
      <c r="AK133" s="64"/>
      <c r="AL133" s="64"/>
      <c r="AN133" s="64"/>
      <c r="AO133" s="64"/>
      <c r="AQ133" s="64"/>
      <c r="AR133" s="64"/>
      <c r="AU133" s="125"/>
    </row>
    <row r="134" spans="3:47" s="63" customFormat="1" x14ac:dyDescent="0.25">
      <c r="C134" s="64"/>
      <c r="D134" s="69"/>
      <c r="E134" s="69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H134" s="64"/>
      <c r="AI134" s="64"/>
      <c r="AK134" s="64"/>
      <c r="AL134" s="64"/>
      <c r="AN134" s="64"/>
      <c r="AO134" s="64"/>
      <c r="AQ134" s="64"/>
      <c r="AR134" s="64"/>
      <c r="AU134" s="125"/>
    </row>
    <row r="135" spans="3:47" s="63" customFormat="1" x14ac:dyDescent="0.25">
      <c r="C135" s="64"/>
      <c r="D135" s="69"/>
      <c r="E135" s="69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H135" s="64"/>
      <c r="AI135" s="64"/>
      <c r="AK135" s="64"/>
      <c r="AL135" s="64"/>
      <c r="AN135" s="64"/>
      <c r="AO135" s="64"/>
      <c r="AQ135" s="64"/>
      <c r="AR135" s="64"/>
      <c r="AU135" s="125"/>
    </row>
    <row r="136" spans="3:47" s="63" customFormat="1" x14ac:dyDescent="0.25">
      <c r="C136" s="64"/>
      <c r="D136" s="69"/>
      <c r="E136" s="69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H136" s="64"/>
      <c r="AI136" s="64"/>
      <c r="AK136" s="64"/>
      <c r="AL136" s="64"/>
      <c r="AN136" s="64"/>
      <c r="AO136" s="64"/>
      <c r="AQ136" s="64"/>
      <c r="AR136" s="64"/>
      <c r="AU136" s="125"/>
    </row>
    <row r="137" spans="3:47" s="63" customFormat="1" x14ac:dyDescent="0.25">
      <c r="C137" s="64"/>
      <c r="D137" s="69"/>
      <c r="E137" s="69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H137" s="64"/>
      <c r="AI137" s="64"/>
      <c r="AK137" s="64"/>
      <c r="AL137" s="64"/>
      <c r="AN137" s="64"/>
      <c r="AO137" s="64"/>
      <c r="AQ137" s="64"/>
      <c r="AR137" s="64"/>
      <c r="AU137" s="125"/>
    </row>
    <row r="138" spans="3:47" s="63" customFormat="1" x14ac:dyDescent="0.25">
      <c r="C138" s="64"/>
      <c r="D138" s="69"/>
      <c r="E138" s="69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H138" s="64"/>
      <c r="AI138" s="64"/>
      <c r="AK138" s="64"/>
      <c r="AL138" s="64"/>
      <c r="AN138" s="64"/>
      <c r="AO138" s="64"/>
      <c r="AQ138" s="64"/>
      <c r="AR138" s="64"/>
      <c r="AU138" s="125"/>
    </row>
    <row r="139" spans="3:47" s="63" customFormat="1" x14ac:dyDescent="0.25">
      <c r="C139" s="64"/>
      <c r="D139" s="69"/>
      <c r="E139" s="69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H139" s="64"/>
      <c r="AI139" s="64"/>
      <c r="AK139" s="64"/>
      <c r="AL139" s="64"/>
      <c r="AN139" s="64"/>
      <c r="AO139" s="64"/>
      <c r="AQ139" s="64"/>
      <c r="AR139" s="64"/>
      <c r="AU139" s="125"/>
    </row>
    <row r="140" spans="3:47" s="63" customFormat="1" x14ac:dyDescent="0.25">
      <c r="C140" s="64"/>
      <c r="D140" s="69"/>
      <c r="E140" s="69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H140" s="64"/>
      <c r="AI140" s="64"/>
      <c r="AK140" s="64"/>
      <c r="AL140" s="64"/>
      <c r="AN140" s="64"/>
      <c r="AO140" s="64"/>
      <c r="AQ140" s="64"/>
      <c r="AR140" s="64"/>
      <c r="AU140" s="125"/>
    </row>
    <row r="141" spans="3:47" s="63" customFormat="1" x14ac:dyDescent="0.25">
      <c r="C141" s="64"/>
      <c r="D141" s="69"/>
      <c r="E141" s="69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H141" s="64"/>
      <c r="AI141" s="64"/>
      <c r="AK141" s="64"/>
      <c r="AL141" s="64"/>
      <c r="AN141" s="64"/>
      <c r="AO141" s="64"/>
      <c r="AQ141" s="64"/>
      <c r="AR141" s="64"/>
      <c r="AU141" s="125"/>
    </row>
    <row r="142" spans="3:47" s="63" customFormat="1" x14ac:dyDescent="0.25">
      <c r="C142" s="64"/>
      <c r="D142" s="69"/>
      <c r="E142" s="69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H142" s="64"/>
      <c r="AI142" s="64"/>
      <c r="AK142" s="64"/>
      <c r="AL142" s="64"/>
      <c r="AN142" s="64"/>
      <c r="AO142" s="64"/>
      <c r="AQ142" s="64"/>
      <c r="AR142" s="64"/>
      <c r="AU142" s="125"/>
    </row>
    <row r="143" spans="3:47" s="63" customFormat="1" x14ac:dyDescent="0.25">
      <c r="C143" s="64"/>
      <c r="D143" s="69"/>
      <c r="E143" s="69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H143" s="64"/>
      <c r="AI143" s="64"/>
      <c r="AK143" s="64"/>
      <c r="AL143" s="64"/>
      <c r="AN143" s="64"/>
      <c r="AO143" s="64"/>
      <c r="AQ143" s="64"/>
      <c r="AR143" s="64"/>
      <c r="AU143" s="125"/>
    </row>
    <row r="144" spans="3:47" s="63" customFormat="1" x14ac:dyDescent="0.25">
      <c r="C144" s="64"/>
      <c r="D144" s="69"/>
      <c r="E144" s="69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H144" s="64"/>
      <c r="AI144" s="64"/>
      <c r="AK144" s="64"/>
      <c r="AL144" s="64"/>
      <c r="AN144" s="64"/>
      <c r="AO144" s="64"/>
      <c r="AQ144" s="64"/>
      <c r="AR144" s="64"/>
      <c r="AU144" s="125"/>
    </row>
    <row r="145" spans="3:47" s="63" customFormat="1" x14ac:dyDescent="0.25">
      <c r="C145" s="64"/>
      <c r="D145" s="69"/>
      <c r="E145" s="69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H145" s="64"/>
      <c r="AI145" s="64"/>
      <c r="AK145" s="64"/>
      <c r="AL145" s="64"/>
      <c r="AN145" s="64"/>
      <c r="AO145" s="64"/>
      <c r="AQ145" s="64"/>
      <c r="AR145" s="64"/>
      <c r="AU145" s="125"/>
    </row>
    <row r="146" spans="3:47" s="63" customFormat="1" x14ac:dyDescent="0.25">
      <c r="C146" s="64"/>
      <c r="D146" s="69"/>
      <c r="E146" s="69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H146" s="64"/>
      <c r="AI146" s="64"/>
      <c r="AK146" s="64"/>
      <c r="AL146" s="64"/>
      <c r="AN146" s="64"/>
      <c r="AO146" s="64"/>
      <c r="AQ146" s="64"/>
      <c r="AR146" s="64"/>
      <c r="AU146" s="125"/>
    </row>
    <row r="147" spans="3:47" s="63" customFormat="1" x14ac:dyDescent="0.25">
      <c r="C147" s="64"/>
      <c r="D147" s="69"/>
      <c r="E147" s="69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H147" s="64"/>
      <c r="AI147" s="64"/>
      <c r="AK147" s="64"/>
      <c r="AL147" s="64"/>
      <c r="AN147" s="64"/>
      <c r="AO147" s="64"/>
      <c r="AQ147" s="64"/>
      <c r="AR147" s="64"/>
      <c r="AU147" s="125"/>
    </row>
    <row r="148" spans="3:47" s="63" customFormat="1" x14ac:dyDescent="0.25">
      <c r="C148" s="64"/>
      <c r="D148" s="69"/>
      <c r="E148" s="69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H148" s="64"/>
      <c r="AI148" s="64"/>
      <c r="AK148" s="64"/>
      <c r="AL148" s="64"/>
      <c r="AN148" s="64"/>
      <c r="AO148" s="64"/>
      <c r="AQ148" s="64"/>
      <c r="AR148" s="64"/>
      <c r="AU148" s="125"/>
    </row>
    <row r="149" spans="3:47" s="63" customFormat="1" x14ac:dyDescent="0.25">
      <c r="C149" s="64"/>
      <c r="D149" s="69"/>
      <c r="E149" s="69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H149" s="64"/>
      <c r="AI149" s="64"/>
      <c r="AK149" s="64"/>
      <c r="AL149" s="64"/>
      <c r="AN149" s="64"/>
      <c r="AO149" s="64"/>
      <c r="AQ149" s="64"/>
      <c r="AR149" s="64"/>
      <c r="AU149" s="125"/>
    </row>
    <row r="150" spans="3:47" s="63" customFormat="1" x14ac:dyDescent="0.25">
      <c r="C150" s="64"/>
      <c r="D150" s="69"/>
      <c r="E150" s="69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H150" s="64"/>
      <c r="AI150" s="64"/>
      <c r="AK150" s="64"/>
      <c r="AL150" s="64"/>
      <c r="AN150" s="64"/>
      <c r="AO150" s="64"/>
      <c r="AQ150" s="64"/>
      <c r="AR150" s="64"/>
      <c r="AU150" s="125"/>
    </row>
    <row r="151" spans="3:47" s="63" customFormat="1" x14ac:dyDescent="0.25">
      <c r="C151" s="64"/>
      <c r="D151" s="69"/>
      <c r="E151" s="69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H151" s="64"/>
      <c r="AI151" s="64"/>
      <c r="AK151" s="64"/>
      <c r="AL151" s="64"/>
      <c r="AN151" s="64"/>
      <c r="AO151" s="64"/>
      <c r="AQ151" s="64"/>
      <c r="AR151" s="64"/>
      <c r="AU151" s="125"/>
    </row>
    <row r="152" spans="3:47" s="63" customFormat="1" x14ac:dyDescent="0.25">
      <c r="C152" s="64"/>
      <c r="D152" s="69"/>
      <c r="E152" s="69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H152" s="64"/>
      <c r="AI152" s="64"/>
      <c r="AK152" s="64"/>
      <c r="AL152" s="64"/>
      <c r="AN152" s="64"/>
      <c r="AO152" s="64"/>
      <c r="AQ152" s="64"/>
      <c r="AR152" s="64"/>
      <c r="AU152" s="125"/>
    </row>
    <row r="153" spans="3:47" s="63" customFormat="1" x14ac:dyDescent="0.25">
      <c r="C153" s="64"/>
      <c r="D153" s="69"/>
      <c r="E153" s="69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H153" s="64"/>
      <c r="AI153" s="64"/>
      <c r="AK153" s="64"/>
      <c r="AL153" s="64"/>
      <c r="AN153" s="64"/>
      <c r="AO153" s="64"/>
      <c r="AQ153" s="64"/>
      <c r="AR153" s="64"/>
      <c r="AU153" s="125"/>
    </row>
    <row r="154" spans="3:47" s="63" customFormat="1" x14ac:dyDescent="0.25">
      <c r="C154" s="64"/>
      <c r="D154" s="69"/>
      <c r="E154" s="69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H154" s="64"/>
      <c r="AI154" s="64"/>
      <c r="AK154" s="64"/>
      <c r="AL154" s="64"/>
      <c r="AN154" s="64"/>
      <c r="AO154" s="64"/>
      <c r="AQ154" s="64"/>
      <c r="AR154" s="64"/>
      <c r="AU154" s="125"/>
    </row>
    <row r="155" spans="3:47" s="63" customFormat="1" x14ac:dyDescent="0.25">
      <c r="C155" s="64"/>
      <c r="D155" s="69"/>
      <c r="E155" s="69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H155" s="64"/>
      <c r="AI155" s="64"/>
      <c r="AK155" s="64"/>
      <c r="AL155" s="64"/>
      <c r="AN155" s="64"/>
      <c r="AO155" s="64"/>
      <c r="AQ155" s="64"/>
      <c r="AR155" s="64"/>
      <c r="AU155" s="125"/>
    </row>
    <row r="156" spans="3:47" s="63" customFormat="1" x14ac:dyDescent="0.25">
      <c r="C156" s="64"/>
      <c r="D156" s="69"/>
      <c r="E156" s="69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H156" s="64"/>
      <c r="AI156" s="64"/>
      <c r="AK156" s="64"/>
      <c r="AL156" s="64"/>
      <c r="AN156" s="64"/>
      <c r="AO156" s="64"/>
      <c r="AQ156" s="64"/>
      <c r="AR156" s="64"/>
      <c r="AU156" s="125"/>
    </row>
    <row r="157" spans="3:47" s="63" customFormat="1" x14ac:dyDescent="0.25">
      <c r="C157" s="64"/>
      <c r="D157" s="69"/>
      <c r="E157" s="69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H157" s="64"/>
      <c r="AI157" s="64"/>
      <c r="AK157" s="64"/>
      <c r="AL157" s="64"/>
      <c r="AN157" s="64"/>
      <c r="AO157" s="64"/>
      <c r="AQ157" s="64"/>
      <c r="AR157" s="64"/>
      <c r="AU157" s="125"/>
    </row>
    <row r="158" spans="3:47" s="63" customFormat="1" x14ac:dyDescent="0.25">
      <c r="C158" s="64"/>
      <c r="D158" s="69"/>
      <c r="E158" s="69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H158" s="64"/>
      <c r="AI158" s="64"/>
      <c r="AK158" s="64"/>
      <c r="AL158" s="64"/>
      <c r="AN158" s="64"/>
      <c r="AO158" s="64"/>
      <c r="AQ158" s="64"/>
      <c r="AR158" s="64"/>
      <c r="AU158" s="125"/>
    </row>
    <row r="159" spans="3:47" s="63" customFormat="1" x14ac:dyDescent="0.25">
      <c r="C159" s="64"/>
      <c r="D159" s="69"/>
      <c r="E159" s="69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H159" s="64"/>
      <c r="AI159" s="64"/>
      <c r="AK159" s="64"/>
      <c r="AL159" s="64"/>
      <c r="AN159" s="64"/>
      <c r="AO159" s="64"/>
      <c r="AQ159" s="64"/>
      <c r="AR159" s="64"/>
      <c r="AU159" s="125"/>
    </row>
    <row r="160" spans="3:47" s="63" customFormat="1" x14ac:dyDescent="0.25">
      <c r="C160" s="64"/>
      <c r="D160" s="69"/>
      <c r="E160" s="69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H160" s="64"/>
      <c r="AI160" s="64"/>
      <c r="AK160" s="64"/>
      <c r="AL160" s="64"/>
      <c r="AN160" s="64"/>
      <c r="AO160" s="64"/>
      <c r="AQ160" s="64"/>
      <c r="AR160" s="64"/>
      <c r="AU160" s="125"/>
    </row>
    <row r="161" spans="3:47" s="63" customFormat="1" x14ac:dyDescent="0.25">
      <c r="C161" s="64"/>
      <c r="D161" s="69"/>
      <c r="E161" s="69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H161" s="64"/>
      <c r="AI161" s="64"/>
      <c r="AK161" s="64"/>
      <c r="AL161" s="64"/>
      <c r="AN161" s="64"/>
      <c r="AO161" s="64"/>
      <c r="AQ161" s="64"/>
      <c r="AR161" s="64"/>
      <c r="AU161" s="125"/>
    </row>
    <row r="162" spans="3:47" s="63" customFormat="1" x14ac:dyDescent="0.25">
      <c r="C162" s="64"/>
      <c r="D162" s="69"/>
      <c r="E162" s="69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H162" s="64"/>
      <c r="AI162" s="64"/>
      <c r="AK162" s="64"/>
      <c r="AL162" s="64"/>
      <c r="AN162" s="64"/>
      <c r="AO162" s="64"/>
      <c r="AQ162" s="64"/>
      <c r="AR162" s="64"/>
      <c r="AU162" s="125"/>
    </row>
    <row r="163" spans="3:47" s="63" customFormat="1" x14ac:dyDescent="0.25">
      <c r="C163" s="64"/>
      <c r="D163" s="69"/>
      <c r="E163" s="69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H163" s="64"/>
      <c r="AI163" s="64"/>
      <c r="AK163" s="64"/>
      <c r="AL163" s="64"/>
      <c r="AN163" s="64"/>
      <c r="AO163" s="64"/>
      <c r="AQ163" s="64"/>
      <c r="AR163" s="64"/>
      <c r="AU163" s="125"/>
    </row>
    <row r="164" spans="3:47" s="63" customFormat="1" x14ac:dyDescent="0.25">
      <c r="C164" s="64"/>
      <c r="D164" s="69"/>
      <c r="E164" s="69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H164" s="64"/>
      <c r="AI164" s="64"/>
      <c r="AK164" s="64"/>
      <c r="AL164" s="64"/>
      <c r="AN164" s="64"/>
      <c r="AO164" s="64"/>
      <c r="AQ164" s="64"/>
      <c r="AR164" s="64"/>
      <c r="AU164" s="125"/>
    </row>
    <row r="165" spans="3:47" s="63" customFormat="1" x14ac:dyDescent="0.25">
      <c r="C165" s="64"/>
      <c r="D165" s="69"/>
      <c r="E165" s="69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H165" s="64"/>
      <c r="AI165" s="64"/>
      <c r="AK165" s="64"/>
      <c r="AL165" s="64"/>
      <c r="AN165" s="64"/>
      <c r="AO165" s="64"/>
      <c r="AQ165" s="64"/>
      <c r="AR165" s="64"/>
      <c r="AU165" s="125"/>
    </row>
    <row r="166" spans="3:47" s="63" customFormat="1" x14ac:dyDescent="0.25">
      <c r="C166" s="64"/>
      <c r="D166" s="69"/>
      <c r="E166" s="69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H166" s="64"/>
      <c r="AI166" s="64"/>
      <c r="AK166" s="64"/>
      <c r="AL166" s="64"/>
      <c r="AN166" s="64"/>
      <c r="AO166" s="64"/>
      <c r="AQ166" s="64"/>
      <c r="AR166" s="64"/>
      <c r="AU166" s="125"/>
    </row>
    <row r="167" spans="3:47" s="63" customFormat="1" x14ac:dyDescent="0.25">
      <c r="C167" s="64"/>
      <c r="D167" s="69"/>
      <c r="E167" s="69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H167" s="64"/>
      <c r="AI167" s="64"/>
      <c r="AK167" s="64"/>
      <c r="AL167" s="64"/>
      <c r="AN167" s="64"/>
      <c r="AO167" s="64"/>
      <c r="AQ167" s="64"/>
      <c r="AR167" s="64"/>
      <c r="AU167" s="125"/>
    </row>
    <row r="168" spans="3:47" s="63" customFormat="1" x14ac:dyDescent="0.25">
      <c r="C168" s="64"/>
      <c r="D168" s="69"/>
      <c r="E168" s="69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H168" s="64"/>
      <c r="AI168" s="64"/>
      <c r="AK168" s="64"/>
      <c r="AL168" s="64"/>
      <c r="AN168" s="64"/>
      <c r="AO168" s="64"/>
      <c r="AQ168" s="64"/>
      <c r="AR168" s="64"/>
      <c r="AU168" s="125"/>
    </row>
    <row r="169" spans="3:47" s="63" customFormat="1" x14ac:dyDescent="0.25">
      <c r="C169" s="64"/>
      <c r="D169" s="69"/>
      <c r="E169" s="69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H169" s="64"/>
      <c r="AI169" s="64"/>
      <c r="AK169" s="64"/>
      <c r="AL169" s="64"/>
      <c r="AN169" s="64"/>
      <c r="AO169" s="64"/>
      <c r="AQ169" s="64"/>
      <c r="AR169" s="64"/>
      <c r="AU169" s="125"/>
    </row>
    <row r="170" spans="3:47" s="63" customFormat="1" x14ac:dyDescent="0.25">
      <c r="C170" s="64"/>
      <c r="D170" s="69"/>
      <c r="E170" s="69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H170" s="64"/>
      <c r="AI170" s="64"/>
      <c r="AK170" s="64"/>
      <c r="AL170" s="64"/>
      <c r="AN170" s="64"/>
      <c r="AO170" s="64"/>
      <c r="AQ170" s="64"/>
      <c r="AR170" s="64"/>
      <c r="AU170" s="125"/>
    </row>
    <row r="171" spans="3:47" s="63" customFormat="1" x14ac:dyDescent="0.25">
      <c r="C171" s="64"/>
      <c r="D171" s="69"/>
      <c r="E171" s="69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H171" s="64"/>
      <c r="AI171" s="64"/>
      <c r="AK171" s="64"/>
      <c r="AL171" s="64"/>
      <c r="AN171" s="64"/>
      <c r="AO171" s="64"/>
      <c r="AQ171" s="64"/>
      <c r="AR171" s="64"/>
      <c r="AU171" s="125"/>
    </row>
    <row r="172" spans="3:47" s="63" customFormat="1" x14ac:dyDescent="0.25">
      <c r="C172" s="64"/>
      <c r="D172" s="69"/>
      <c r="E172" s="69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H172" s="64"/>
      <c r="AI172" s="64"/>
      <c r="AK172" s="64"/>
      <c r="AL172" s="64"/>
      <c r="AN172" s="64"/>
      <c r="AO172" s="64"/>
      <c r="AQ172" s="64"/>
      <c r="AR172" s="64"/>
      <c r="AU172" s="125"/>
    </row>
    <row r="173" spans="3:47" s="63" customFormat="1" x14ac:dyDescent="0.25">
      <c r="C173" s="64"/>
      <c r="D173" s="69"/>
      <c r="E173" s="69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H173" s="64"/>
      <c r="AI173" s="64"/>
      <c r="AK173" s="64"/>
      <c r="AL173" s="64"/>
      <c r="AN173" s="64"/>
      <c r="AO173" s="64"/>
      <c r="AQ173" s="64"/>
      <c r="AR173" s="64"/>
      <c r="AU173" s="125"/>
    </row>
    <row r="174" spans="3:47" s="63" customFormat="1" x14ac:dyDescent="0.25">
      <c r="C174" s="64"/>
      <c r="D174" s="69"/>
      <c r="E174" s="69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H174" s="64"/>
      <c r="AI174" s="64"/>
      <c r="AK174" s="64"/>
      <c r="AL174" s="64"/>
      <c r="AN174" s="64"/>
      <c r="AO174" s="64"/>
      <c r="AQ174" s="64"/>
      <c r="AR174" s="64"/>
      <c r="AU174" s="125"/>
    </row>
    <row r="175" spans="3:47" s="63" customFormat="1" x14ac:dyDescent="0.25">
      <c r="C175" s="64"/>
      <c r="D175" s="69"/>
      <c r="E175" s="69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H175" s="64"/>
      <c r="AI175" s="64"/>
      <c r="AK175" s="64"/>
      <c r="AL175" s="64"/>
      <c r="AN175" s="64"/>
      <c r="AO175" s="64"/>
      <c r="AQ175" s="64"/>
      <c r="AR175" s="64"/>
      <c r="AU175" s="125"/>
    </row>
    <row r="176" spans="3:47" s="63" customFormat="1" x14ac:dyDescent="0.25">
      <c r="C176" s="64"/>
      <c r="D176" s="69"/>
      <c r="E176" s="69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H176" s="64"/>
      <c r="AI176" s="64"/>
      <c r="AK176" s="64"/>
      <c r="AL176" s="64"/>
      <c r="AN176" s="64"/>
      <c r="AO176" s="64"/>
      <c r="AQ176" s="64"/>
      <c r="AR176" s="64"/>
      <c r="AU176" s="125"/>
    </row>
    <row r="177" spans="3:47" s="63" customFormat="1" x14ac:dyDescent="0.25">
      <c r="C177" s="64"/>
      <c r="D177" s="69"/>
      <c r="E177" s="69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H177" s="64"/>
      <c r="AI177" s="64"/>
      <c r="AK177" s="64"/>
      <c r="AL177" s="64"/>
      <c r="AN177" s="64"/>
      <c r="AO177" s="64"/>
      <c r="AQ177" s="64"/>
      <c r="AR177" s="64"/>
      <c r="AU177" s="125"/>
    </row>
    <row r="178" spans="3:47" s="63" customFormat="1" x14ac:dyDescent="0.25">
      <c r="C178" s="64"/>
      <c r="D178" s="69"/>
      <c r="E178" s="69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H178" s="64"/>
      <c r="AI178" s="64"/>
      <c r="AK178" s="64"/>
      <c r="AL178" s="64"/>
      <c r="AN178" s="64"/>
      <c r="AO178" s="64"/>
      <c r="AQ178" s="64"/>
      <c r="AR178" s="64"/>
      <c r="AU178" s="125"/>
    </row>
    <row r="179" spans="3:47" s="63" customFormat="1" x14ac:dyDescent="0.25">
      <c r="C179" s="64"/>
      <c r="D179" s="69"/>
      <c r="E179" s="69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H179" s="64"/>
      <c r="AI179" s="64"/>
      <c r="AK179" s="64"/>
      <c r="AL179" s="64"/>
      <c r="AN179" s="64"/>
      <c r="AO179" s="64"/>
      <c r="AQ179" s="64"/>
      <c r="AR179" s="64"/>
      <c r="AU179" s="125"/>
    </row>
    <row r="180" spans="3:47" s="63" customFormat="1" x14ac:dyDescent="0.25">
      <c r="C180" s="64"/>
      <c r="D180" s="69"/>
      <c r="E180" s="69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H180" s="64"/>
      <c r="AI180" s="64"/>
      <c r="AK180" s="64"/>
      <c r="AL180" s="64"/>
      <c r="AN180" s="64"/>
      <c r="AO180" s="64"/>
      <c r="AQ180" s="64"/>
      <c r="AR180" s="64"/>
      <c r="AU180" s="125"/>
    </row>
    <row r="181" spans="3:47" s="63" customFormat="1" x14ac:dyDescent="0.25">
      <c r="C181" s="64"/>
      <c r="D181" s="69"/>
      <c r="E181" s="69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H181" s="64"/>
      <c r="AI181" s="64"/>
      <c r="AK181" s="64"/>
      <c r="AL181" s="64"/>
      <c r="AN181" s="64"/>
      <c r="AO181" s="64"/>
      <c r="AQ181" s="64"/>
      <c r="AR181" s="64"/>
      <c r="AU181" s="125"/>
    </row>
    <row r="182" spans="3:47" s="63" customFormat="1" x14ac:dyDescent="0.25">
      <c r="C182" s="64"/>
      <c r="D182" s="69"/>
      <c r="E182" s="69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H182" s="64"/>
      <c r="AI182" s="64"/>
      <c r="AK182" s="64"/>
      <c r="AL182" s="64"/>
      <c r="AN182" s="64"/>
      <c r="AO182" s="64"/>
      <c r="AQ182" s="64"/>
      <c r="AR182" s="64"/>
      <c r="AU182" s="125"/>
    </row>
    <row r="183" spans="3:47" s="63" customFormat="1" x14ac:dyDescent="0.25">
      <c r="C183" s="64"/>
      <c r="D183" s="69"/>
      <c r="E183" s="69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H183" s="64"/>
      <c r="AI183" s="64"/>
      <c r="AK183" s="64"/>
      <c r="AL183" s="64"/>
      <c r="AN183" s="64"/>
      <c r="AO183" s="64"/>
      <c r="AQ183" s="64"/>
      <c r="AR183" s="64"/>
      <c r="AU183" s="125"/>
    </row>
    <row r="184" spans="3:47" s="63" customFormat="1" x14ac:dyDescent="0.25">
      <c r="C184" s="64"/>
      <c r="D184" s="69"/>
      <c r="E184" s="69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H184" s="64"/>
      <c r="AI184" s="64"/>
      <c r="AK184" s="64"/>
      <c r="AL184" s="64"/>
      <c r="AN184" s="64"/>
      <c r="AO184" s="64"/>
      <c r="AQ184" s="64"/>
      <c r="AR184" s="64"/>
      <c r="AU184" s="125"/>
    </row>
    <row r="185" spans="3:47" s="63" customFormat="1" x14ac:dyDescent="0.25">
      <c r="C185" s="64"/>
      <c r="D185" s="69"/>
      <c r="E185" s="69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H185" s="64"/>
      <c r="AI185" s="64"/>
      <c r="AK185" s="64"/>
      <c r="AL185" s="64"/>
      <c r="AN185" s="64"/>
      <c r="AO185" s="64"/>
      <c r="AQ185" s="64"/>
      <c r="AR185" s="64"/>
      <c r="AU185" s="125"/>
    </row>
    <row r="186" spans="3:47" s="63" customFormat="1" x14ac:dyDescent="0.25">
      <c r="C186" s="64"/>
      <c r="D186" s="69"/>
      <c r="E186" s="69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H186" s="64"/>
      <c r="AI186" s="64"/>
      <c r="AK186" s="64"/>
      <c r="AL186" s="64"/>
      <c r="AN186" s="64"/>
      <c r="AO186" s="64"/>
      <c r="AQ186" s="64"/>
      <c r="AR186" s="64"/>
      <c r="AU186" s="125"/>
    </row>
    <row r="187" spans="3:47" s="63" customFormat="1" x14ac:dyDescent="0.25">
      <c r="C187" s="64"/>
      <c r="D187" s="69"/>
      <c r="E187" s="69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H187" s="64"/>
      <c r="AI187" s="64"/>
      <c r="AK187" s="64"/>
      <c r="AL187" s="64"/>
      <c r="AN187" s="64"/>
      <c r="AO187" s="64"/>
      <c r="AQ187" s="64"/>
      <c r="AR187" s="64"/>
      <c r="AU187" s="125"/>
    </row>
    <row r="188" spans="3:47" s="63" customFormat="1" x14ac:dyDescent="0.25">
      <c r="C188" s="64"/>
      <c r="D188" s="69"/>
      <c r="E188" s="69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H188" s="64"/>
      <c r="AI188" s="64"/>
      <c r="AK188" s="64"/>
      <c r="AL188" s="64"/>
      <c r="AN188" s="64"/>
      <c r="AO188" s="64"/>
      <c r="AQ188" s="64"/>
      <c r="AR188" s="64"/>
      <c r="AU188" s="125"/>
    </row>
    <row r="189" spans="3:47" s="63" customFormat="1" x14ac:dyDescent="0.25">
      <c r="C189" s="64"/>
      <c r="D189" s="69"/>
      <c r="E189" s="69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H189" s="64"/>
      <c r="AI189" s="64"/>
      <c r="AK189" s="64"/>
      <c r="AL189" s="64"/>
      <c r="AN189" s="64"/>
      <c r="AO189" s="64"/>
      <c r="AQ189" s="64"/>
      <c r="AR189" s="64"/>
      <c r="AU189" s="125"/>
    </row>
    <row r="190" spans="3:47" s="63" customFormat="1" x14ac:dyDescent="0.25">
      <c r="C190" s="64"/>
      <c r="D190" s="69"/>
      <c r="E190" s="69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H190" s="64"/>
      <c r="AI190" s="64"/>
      <c r="AK190" s="64"/>
      <c r="AL190" s="64"/>
      <c r="AN190" s="64"/>
      <c r="AO190" s="64"/>
      <c r="AQ190" s="64"/>
      <c r="AR190" s="64"/>
      <c r="AU190" s="125"/>
    </row>
    <row r="191" spans="3:47" s="63" customFormat="1" x14ac:dyDescent="0.25">
      <c r="C191" s="64"/>
      <c r="D191" s="69"/>
      <c r="E191" s="69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H191" s="64"/>
      <c r="AI191" s="64"/>
      <c r="AK191" s="64"/>
      <c r="AL191" s="64"/>
      <c r="AN191" s="64"/>
      <c r="AO191" s="64"/>
      <c r="AQ191" s="64"/>
      <c r="AR191" s="64"/>
      <c r="AU191" s="125"/>
    </row>
    <row r="192" spans="3:47" s="63" customFormat="1" x14ac:dyDescent="0.25">
      <c r="C192" s="64"/>
      <c r="D192" s="69"/>
      <c r="E192" s="69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H192" s="64"/>
      <c r="AI192" s="64"/>
      <c r="AK192" s="64"/>
      <c r="AL192" s="64"/>
      <c r="AN192" s="64"/>
      <c r="AO192" s="64"/>
      <c r="AQ192" s="64"/>
      <c r="AR192" s="64"/>
      <c r="AU192" s="125"/>
    </row>
    <row r="193" spans="3:47" s="63" customFormat="1" x14ac:dyDescent="0.25">
      <c r="C193" s="64"/>
      <c r="D193" s="69"/>
      <c r="E193" s="69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H193" s="64"/>
      <c r="AI193" s="64"/>
      <c r="AK193" s="64"/>
      <c r="AL193" s="64"/>
      <c r="AN193" s="64"/>
      <c r="AO193" s="64"/>
      <c r="AQ193" s="64"/>
      <c r="AR193" s="64"/>
      <c r="AU193" s="125"/>
    </row>
    <row r="194" spans="3:47" s="63" customFormat="1" x14ac:dyDescent="0.25">
      <c r="C194" s="64"/>
      <c r="D194" s="69"/>
      <c r="E194" s="69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H194" s="64"/>
      <c r="AI194" s="64"/>
      <c r="AK194" s="64"/>
      <c r="AL194" s="64"/>
      <c r="AN194" s="64"/>
      <c r="AO194" s="64"/>
      <c r="AQ194" s="64"/>
      <c r="AR194" s="64"/>
      <c r="AU194" s="125"/>
    </row>
    <row r="195" spans="3:47" s="63" customFormat="1" x14ac:dyDescent="0.25">
      <c r="C195" s="64"/>
      <c r="D195" s="69"/>
      <c r="E195" s="69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H195" s="64"/>
      <c r="AI195" s="64"/>
      <c r="AK195" s="64"/>
      <c r="AL195" s="64"/>
      <c r="AN195" s="64"/>
      <c r="AO195" s="64"/>
      <c r="AQ195" s="64"/>
      <c r="AR195" s="64"/>
      <c r="AU195" s="125"/>
    </row>
    <row r="196" spans="3:47" s="63" customFormat="1" x14ac:dyDescent="0.25">
      <c r="C196" s="64"/>
      <c r="D196" s="69"/>
      <c r="E196" s="69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H196" s="64"/>
      <c r="AI196" s="64"/>
      <c r="AK196" s="64"/>
      <c r="AL196" s="64"/>
      <c r="AN196" s="64"/>
      <c r="AO196" s="64"/>
      <c r="AQ196" s="64"/>
      <c r="AR196" s="64"/>
      <c r="AU196" s="125"/>
    </row>
    <row r="197" spans="3:47" s="63" customFormat="1" x14ac:dyDescent="0.25">
      <c r="C197" s="64"/>
      <c r="D197" s="69"/>
      <c r="E197" s="69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H197" s="64"/>
      <c r="AI197" s="64"/>
      <c r="AK197" s="64"/>
      <c r="AL197" s="64"/>
      <c r="AN197" s="64"/>
      <c r="AO197" s="64"/>
      <c r="AQ197" s="64"/>
      <c r="AR197" s="64"/>
      <c r="AU197" s="125"/>
    </row>
    <row r="198" spans="3:47" s="63" customFormat="1" x14ac:dyDescent="0.25">
      <c r="C198" s="64"/>
      <c r="D198" s="69"/>
      <c r="E198" s="69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H198" s="64"/>
      <c r="AI198" s="64"/>
      <c r="AK198" s="64"/>
      <c r="AL198" s="64"/>
      <c r="AN198" s="64"/>
      <c r="AO198" s="64"/>
      <c r="AQ198" s="64"/>
      <c r="AR198" s="64"/>
      <c r="AU198" s="125"/>
    </row>
    <row r="199" spans="3:47" s="63" customFormat="1" x14ac:dyDescent="0.25">
      <c r="C199" s="64"/>
      <c r="D199" s="69"/>
      <c r="E199" s="69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H199" s="64"/>
      <c r="AI199" s="64"/>
      <c r="AK199" s="64"/>
      <c r="AL199" s="64"/>
      <c r="AN199" s="64"/>
      <c r="AO199" s="64"/>
      <c r="AQ199" s="64"/>
      <c r="AR199" s="64"/>
      <c r="AU199" s="125"/>
    </row>
    <row r="200" spans="3:47" s="63" customFormat="1" x14ac:dyDescent="0.25">
      <c r="C200" s="64"/>
      <c r="D200" s="69"/>
      <c r="E200" s="69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H200" s="64"/>
      <c r="AI200" s="64"/>
      <c r="AK200" s="64"/>
      <c r="AL200" s="64"/>
      <c r="AN200" s="64"/>
      <c r="AO200" s="64"/>
      <c r="AQ200" s="64"/>
      <c r="AR200" s="64"/>
      <c r="AU200" s="125"/>
    </row>
    <row r="201" spans="3:47" s="63" customFormat="1" x14ac:dyDescent="0.25">
      <c r="C201" s="64"/>
      <c r="D201" s="69"/>
      <c r="E201" s="69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H201" s="64"/>
      <c r="AI201" s="64"/>
      <c r="AK201" s="64"/>
      <c r="AL201" s="64"/>
      <c r="AN201" s="64"/>
      <c r="AO201" s="64"/>
      <c r="AQ201" s="64"/>
      <c r="AR201" s="64"/>
      <c r="AU201" s="125"/>
    </row>
    <row r="202" spans="3:47" s="63" customFormat="1" x14ac:dyDescent="0.25">
      <c r="C202" s="64"/>
      <c r="D202" s="69"/>
      <c r="E202" s="69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H202" s="64"/>
      <c r="AI202" s="64"/>
      <c r="AK202" s="64"/>
      <c r="AL202" s="64"/>
      <c r="AN202" s="64"/>
      <c r="AO202" s="64"/>
      <c r="AQ202" s="64"/>
      <c r="AR202" s="64"/>
      <c r="AU202" s="125"/>
    </row>
    <row r="203" spans="3:47" s="63" customFormat="1" x14ac:dyDescent="0.25">
      <c r="C203" s="64"/>
      <c r="D203" s="69"/>
      <c r="E203" s="69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H203" s="64"/>
      <c r="AI203" s="64"/>
      <c r="AK203" s="64"/>
      <c r="AL203" s="64"/>
      <c r="AN203" s="64"/>
      <c r="AO203" s="64"/>
      <c r="AQ203" s="64"/>
      <c r="AR203" s="64"/>
      <c r="AU203" s="125"/>
    </row>
    <row r="204" spans="3:47" s="63" customFormat="1" x14ac:dyDescent="0.25">
      <c r="C204" s="64"/>
      <c r="D204" s="69"/>
      <c r="E204" s="69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H204" s="64"/>
      <c r="AI204" s="64"/>
      <c r="AK204" s="64"/>
      <c r="AL204" s="64"/>
      <c r="AN204" s="64"/>
      <c r="AO204" s="64"/>
      <c r="AQ204" s="64"/>
      <c r="AR204" s="64"/>
      <c r="AU204" s="125"/>
    </row>
    <row r="205" spans="3:47" s="63" customFormat="1" x14ac:dyDescent="0.25">
      <c r="C205" s="64"/>
      <c r="D205" s="69"/>
      <c r="E205" s="69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H205" s="64"/>
      <c r="AI205" s="64"/>
      <c r="AK205" s="64"/>
      <c r="AL205" s="64"/>
      <c r="AN205" s="64"/>
      <c r="AO205" s="64"/>
      <c r="AQ205" s="64"/>
      <c r="AR205" s="64"/>
      <c r="AU205" s="125"/>
    </row>
    <row r="206" spans="3:47" s="63" customFormat="1" x14ac:dyDescent="0.25">
      <c r="C206" s="64"/>
      <c r="D206" s="69"/>
      <c r="E206" s="69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H206" s="64"/>
      <c r="AI206" s="64"/>
      <c r="AK206" s="64"/>
      <c r="AL206" s="64"/>
      <c r="AN206" s="64"/>
      <c r="AO206" s="64"/>
      <c r="AQ206" s="64"/>
      <c r="AR206" s="64"/>
      <c r="AU206" s="125"/>
    </row>
    <row r="207" spans="3:47" s="63" customFormat="1" x14ac:dyDescent="0.25">
      <c r="C207" s="64"/>
      <c r="D207" s="69"/>
      <c r="E207" s="69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H207" s="64"/>
      <c r="AI207" s="64"/>
      <c r="AK207" s="64"/>
      <c r="AL207" s="64"/>
      <c r="AN207" s="64"/>
      <c r="AO207" s="64"/>
      <c r="AQ207" s="64"/>
      <c r="AR207" s="64"/>
      <c r="AU207" s="125"/>
    </row>
    <row r="208" spans="3:47" s="63" customFormat="1" x14ac:dyDescent="0.25">
      <c r="C208" s="64"/>
      <c r="D208" s="69"/>
      <c r="E208" s="69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H208" s="64"/>
      <c r="AI208" s="64"/>
      <c r="AK208" s="64"/>
      <c r="AL208" s="64"/>
      <c r="AN208" s="64"/>
      <c r="AO208" s="64"/>
      <c r="AQ208" s="64"/>
      <c r="AR208" s="64"/>
      <c r="AU208" s="125"/>
    </row>
    <row r="209" spans="3:47" s="63" customFormat="1" x14ac:dyDescent="0.25">
      <c r="C209" s="64"/>
      <c r="D209" s="69"/>
      <c r="E209" s="69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H209" s="64"/>
      <c r="AI209" s="64"/>
      <c r="AK209" s="64"/>
      <c r="AL209" s="64"/>
      <c r="AN209" s="64"/>
      <c r="AO209" s="64"/>
      <c r="AQ209" s="64"/>
      <c r="AR209" s="64"/>
      <c r="AU209" s="125"/>
    </row>
    <row r="210" spans="3:47" s="63" customFormat="1" x14ac:dyDescent="0.25">
      <c r="C210" s="64"/>
      <c r="D210" s="69"/>
      <c r="E210" s="69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H210" s="64"/>
      <c r="AI210" s="64"/>
      <c r="AK210" s="64"/>
      <c r="AL210" s="64"/>
      <c r="AN210" s="64"/>
      <c r="AO210" s="64"/>
      <c r="AQ210" s="64"/>
      <c r="AR210" s="64"/>
      <c r="AU210" s="125"/>
    </row>
    <row r="211" spans="3:47" s="63" customFormat="1" x14ac:dyDescent="0.25">
      <c r="C211" s="64"/>
      <c r="D211" s="69"/>
      <c r="E211" s="69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H211" s="64"/>
      <c r="AI211" s="64"/>
      <c r="AK211" s="64"/>
      <c r="AL211" s="64"/>
      <c r="AN211" s="64"/>
      <c r="AO211" s="64"/>
      <c r="AQ211" s="64"/>
      <c r="AR211" s="64"/>
      <c r="AU211" s="125"/>
    </row>
    <row r="212" spans="3:47" s="63" customFormat="1" x14ac:dyDescent="0.25">
      <c r="C212" s="64"/>
      <c r="D212" s="69"/>
      <c r="E212" s="69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H212" s="64"/>
      <c r="AI212" s="64"/>
      <c r="AK212" s="64"/>
      <c r="AL212" s="64"/>
      <c r="AN212" s="64"/>
      <c r="AO212" s="64"/>
      <c r="AQ212" s="64"/>
      <c r="AR212" s="64"/>
      <c r="AU212" s="125"/>
    </row>
    <row r="213" spans="3:47" s="63" customFormat="1" x14ac:dyDescent="0.25">
      <c r="C213" s="64"/>
      <c r="D213" s="69"/>
      <c r="E213" s="69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H213" s="64"/>
      <c r="AI213" s="64"/>
      <c r="AK213" s="64"/>
      <c r="AL213" s="64"/>
      <c r="AN213" s="64"/>
      <c r="AO213" s="64"/>
      <c r="AQ213" s="64"/>
      <c r="AR213" s="64"/>
      <c r="AU213" s="125"/>
    </row>
    <row r="214" spans="3:47" s="63" customFormat="1" x14ac:dyDescent="0.25">
      <c r="C214" s="64"/>
      <c r="D214" s="69"/>
      <c r="E214" s="69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H214" s="64"/>
      <c r="AI214" s="64"/>
      <c r="AK214" s="64"/>
      <c r="AL214" s="64"/>
      <c r="AN214" s="64"/>
      <c r="AO214" s="64"/>
      <c r="AQ214" s="64"/>
      <c r="AR214" s="64"/>
      <c r="AU214" s="125"/>
    </row>
    <row r="215" spans="3:47" s="63" customFormat="1" x14ac:dyDescent="0.25">
      <c r="C215" s="64"/>
      <c r="D215" s="69"/>
      <c r="E215" s="69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H215" s="64"/>
      <c r="AI215" s="64"/>
      <c r="AK215" s="64"/>
      <c r="AL215" s="64"/>
      <c r="AN215" s="64"/>
      <c r="AO215" s="64"/>
      <c r="AQ215" s="64"/>
      <c r="AR215" s="64"/>
      <c r="AU215" s="125"/>
    </row>
    <row r="216" spans="3:47" s="63" customFormat="1" x14ac:dyDescent="0.25">
      <c r="C216" s="64"/>
      <c r="D216" s="69"/>
      <c r="E216" s="69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H216" s="64"/>
      <c r="AI216" s="64"/>
      <c r="AK216" s="64"/>
      <c r="AL216" s="64"/>
      <c r="AN216" s="64"/>
      <c r="AO216" s="64"/>
      <c r="AQ216" s="64"/>
      <c r="AR216" s="64"/>
      <c r="AU216" s="125"/>
    </row>
    <row r="217" spans="3:47" s="63" customFormat="1" x14ac:dyDescent="0.25">
      <c r="C217" s="64"/>
      <c r="D217" s="69"/>
      <c r="E217" s="69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H217" s="64"/>
      <c r="AI217" s="64"/>
      <c r="AK217" s="64"/>
      <c r="AL217" s="64"/>
      <c r="AN217" s="64"/>
      <c r="AO217" s="64"/>
      <c r="AQ217" s="64"/>
      <c r="AR217" s="64"/>
      <c r="AU217" s="125"/>
    </row>
    <row r="218" spans="3:47" s="63" customFormat="1" x14ac:dyDescent="0.25">
      <c r="C218" s="64"/>
      <c r="D218" s="69"/>
      <c r="E218" s="69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H218" s="64"/>
      <c r="AI218" s="64"/>
      <c r="AK218" s="64"/>
      <c r="AL218" s="64"/>
      <c r="AN218" s="64"/>
      <c r="AO218" s="64"/>
      <c r="AQ218" s="64"/>
      <c r="AR218" s="64"/>
      <c r="AU218" s="125"/>
    </row>
    <row r="219" spans="3:47" s="63" customFormat="1" x14ac:dyDescent="0.25">
      <c r="C219" s="64"/>
      <c r="D219" s="69"/>
      <c r="E219" s="69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H219" s="64"/>
      <c r="AI219" s="64"/>
      <c r="AK219" s="64"/>
      <c r="AL219" s="64"/>
      <c r="AN219" s="64"/>
      <c r="AO219" s="64"/>
      <c r="AQ219" s="64"/>
      <c r="AR219" s="64"/>
      <c r="AU219" s="125"/>
    </row>
    <row r="220" spans="3:47" s="63" customFormat="1" x14ac:dyDescent="0.25">
      <c r="C220" s="64"/>
      <c r="D220" s="69"/>
      <c r="E220" s="69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H220" s="64"/>
      <c r="AI220" s="64"/>
      <c r="AK220" s="64"/>
      <c r="AL220" s="64"/>
      <c r="AN220" s="64"/>
      <c r="AO220" s="64"/>
      <c r="AQ220" s="64"/>
      <c r="AR220" s="64"/>
      <c r="AU220" s="125"/>
    </row>
    <row r="221" spans="3:47" s="63" customFormat="1" x14ac:dyDescent="0.25">
      <c r="C221" s="64"/>
      <c r="D221" s="69"/>
      <c r="E221" s="69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H221" s="64"/>
      <c r="AI221" s="64"/>
      <c r="AK221" s="64"/>
      <c r="AL221" s="64"/>
      <c r="AN221" s="64"/>
      <c r="AO221" s="64"/>
      <c r="AQ221" s="64"/>
      <c r="AR221" s="64"/>
      <c r="AU221" s="125"/>
    </row>
    <row r="222" spans="3:47" s="63" customFormat="1" x14ac:dyDescent="0.25">
      <c r="C222" s="64"/>
      <c r="D222" s="69"/>
      <c r="E222" s="69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H222" s="64"/>
      <c r="AI222" s="64"/>
      <c r="AK222" s="64"/>
      <c r="AL222" s="64"/>
      <c r="AN222" s="64"/>
      <c r="AO222" s="64"/>
      <c r="AQ222" s="64"/>
      <c r="AR222" s="64"/>
      <c r="AU222" s="125"/>
    </row>
    <row r="223" spans="3:47" s="63" customFormat="1" x14ac:dyDescent="0.25">
      <c r="C223" s="64"/>
      <c r="D223" s="69"/>
      <c r="E223" s="69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H223" s="64"/>
      <c r="AI223" s="64"/>
      <c r="AK223" s="64"/>
      <c r="AL223" s="64"/>
      <c r="AN223" s="64"/>
      <c r="AO223" s="64"/>
      <c r="AQ223" s="64"/>
      <c r="AR223" s="64"/>
      <c r="AU223" s="125"/>
    </row>
    <row r="224" spans="3:47" s="63" customFormat="1" x14ac:dyDescent="0.25">
      <c r="C224" s="64"/>
      <c r="D224" s="69"/>
      <c r="E224" s="69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H224" s="64"/>
      <c r="AI224" s="64"/>
      <c r="AK224" s="64"/>
      <c r="AL224" s="64"/>
      <c r="AN224" s="64"/>
      <c r="AO224" s="64"/>
      <c r="AQ224" s="64"/>
      <c r="AR224" s="64"/>
      <c r="AU224" s="125"/>
    </row>
    <row r="225" spans="3:47" s="63" customFormat="1" x14ac:dyDescent="0.25">
      <c r="C225" s="64"/>
      <c r="D225" s="69"/>
      <c r="E225" s="69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H225" s="64"/>
      <c r="AI225" s="64"/>
      <c r="AK225" s="64"/>
      <c r="AL225" s="64"/>
      <c r="AN225" s="64"/>
      <c r="AO225" s="64"/>
      <c r="AQ225" s="64"/>
      <c r="AR225" s="64"/>
      <c r="AU225" s="125"/>
    </row>
    <row r="226" spans="3:47" s="63" customFormat="1" x14ac:dyDescent="0.25">
      <c r="C226" s="64"/>
      <c r="D226" s="69"/>
      <c r="E226" s="69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H226" s="64"/>
      <c r="AI226" s="64"/>
      <c r="AK226" s="64"/>
      <c r="AL226" s="64"/>
      <c r="AN226" s="64"/>
      <c r="AO226" s="64"/>
      <c r="AQ226" s="64"/>
      <c r="AR226" s="64"/>
      <c r="AU226" s="125"/>
    </row>
    <row r="227" spans="3:47" s="63" customFormat="1" x14ac:dyDescent="0.25">
      <c r="C227" s="64"/>
      <c r="D227" s="69"/>
      <c r="E227" s="69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H227" s="64"/>
      <c r="AI227" s="64"/>
      <c r="AK227" s="64"/>
      <c r="AL227" s="64"/>
      <c r="AN227" s="64"/>
      <c r="AO227" s="64"/>
      <c r="AQ227" s="64"/>
      <c r="AR227" s="64"/>
      <c r="AU227" s="125"/>
    </row>
    <row r="228" spans="3:47" s="63" customFormat="1" x14ac:dyDescent="0.25">
      <c r="C228" s="64"/>
      <c r="D228" s="69"/>
      <c r="E228" s="69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H228" s="64"/>
      <c r="AI228" s="64"/>
      <c r="AK228" s="64"/>
      <c r="AL228" s="64"/>
      <c r="AN228" s="64"/>
      <c r="AO228" s="64"/>
      <c r="AQ228" s="64"/>
      <c r="AR228" s="64"/>
      <c r="AU228" s="125"/>
    </row>
    <row r="229" spans="3:47" s="63" customFormat="1" x14ac:dyDescent="0.25">
      <c r="C229" s="64"/>
      <c r="D229" s="69"/>
      <c r="E229" s="69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H229" s="64"/>
      <c r="AI229" s="64"/>
      <c r="AK229" s="64"/>
      <c r="AL229" s="64"/>
      <c r="AN229" s="64"/>
      <c r="AO229" s="64"/>
      <c r="AQ229" s="64"/>
      <c r="AR229" s="64"/>
      <c r="AU229" s="125"/>
    </row>
    <row r="230" spans="3:47" s="63" customFormat="1" x14ac:dyDescent="0.25">
      <c r="C230" s="64"/>
      <c r="D230" s="69"/>
      <c r="E230" s="69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H230" s="64"/>
      <c r="AI230" s="64"/>
      <c r="AK230" s="64"/>
      <c r="AL230" s="64"/>
      <c r="AN230" s="64"/>
      <c r="AO230" s="64"/>
      <c r="AQ230" s="64"/>
      <c r="AR230" s="64"/>
      <c r="AU230" s="125"/>
    </row>
    <row r="231" spans="3:47" s="63" customFormat="1" x14ac:dyDescent="0.25">
      <c r="C231" s="64"/>
      <c r="D231" s="69"/>
      <c r="E231" s="69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H231" s="64"/>
      <c r="AI231" s="64"/>
      <c r="AK231" s="64"/>
      <c r="AL231" s="64"/>
      <c r="AN231" s="64"/>
      <c r="AO231" s="64"/>
      <c r="AQ231" s="64"/>
      <c r="AR231" s="64"/>
      <c r="AU231" s="125"/>
    </row>
    <row r="232" spans="3:47" s="63" customFormat="1" x14ac:dyDescent="0.25">
      <c r="C232" s="64"/>
      <c r="D232" s="69"/>
      <c r="E232" s="69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H232" s="64"/>
      <c r="AI232" s="64"/>
      <c r="AK232" s="64"/>
      <c r="AL232" s="64"/>
      <c r="AN232" s="64"/>
      <c r="AO232" s="64"/>
      <c r="AQ232" s="64"/>
      <c r="AR232" s="64"/>
      <c r="AU232" s="125"/>
    </row>
    <row r="233" spans="3:47" s="63" customFormat="1" x14ac:dyDescent="0.25">
      <c r="C233" s="64"/>
      <c r="D233" s="69"/>
      <c r="E233" s="69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H233" s="64"/>
      <c r="AI233" s="64"/>
      <c r="AK233" s="64"/>
      <c r="AL233" s="64"/>
      <c r="AN233" s="64"/>
      <c r="AO233" s="64"/>
      <c r="AQ233" s="64"/>
      <c r="AR233" s="64"/>
      <c r="AU233" s="125"/>
    </row>
    <row r="234" spans="3:47" s="63" customFormat="1" x14ac:dyDescent="0.25">
      <c r="C234" s="64"/>
      <c r="D234" s="69"/>
      <c r="E234" s="69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H234" s="64"/>
      <c r="AI234" s="64"/>
      <c r="AK234" s="64"/>
      <c r="AL234" s="64"/>
      <c r="AN234" s="64"/>
      <c r="AO234" s="64"/>
      <c r="AQ234" s="64"/>
      <c r="AR234" s="64"/>
      <c r="AU234" s="125"/>
    </row>
    <row r="235" spans="3:47" s="63" customFormat="1" x14ac:dyDescent="0.25">
      <c r="C235" s="64"/>
      <c r="D235" s="69"/>
      <c r="E235" s="69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H235" s="64"/>
      <c r="AI235" s="64"/>
      <c r="AK235" s="64"/>
      <c r="AL235" s="64"/>
      <c r="AN235" s="64"/>
      <c r="AO235" s="64"/>
      <c r="AQ235" s="64"/>
      <c r="AR235" s="64"/>
      <c r="AU235" s="125"/>
    </row>
    <row r="236" spans="3:47" s="63" customFormat="1" x14ac:dyDescent="0.25">
      <c r="C236" s="64"/>
      <c r="D236" s="69"/>
      <c r="E236" s="69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H236" s="64"/>
      <c r="AI236" s="64"/>
      <c r="AK236" s="64"/>
      <c r="AL236" s="64"/>
      <c r="AN236" s="64"/>
      <c r="AO236" s="64"/>
      <c r="AQ236" s="64"/>
      <c r="AR236" s="64"/>
      <c r="AU236" s="125"/>
    </row>
    <row r="237" spans="3:47" s="63" customFormat="1" x14ac:dyDescent="0.25">
      <c r="C237" s="64"/>
      <c r="D237" s="69"/>
      <c r="E237" s="69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H237" s="64"/>
      <c r="AI237" s="64"/>
      <c r="AK237" s="64"/>
      <c r="AL237" s="64"/>
      <c r="AN237" s="64"/>
      <c r="AO237" s="64"/>
      <c r="AQ237" s="64"/>
      <c r="AR237" s="64"/>
      <c r="AU237" s="125"/>
    </row>
    <row r="238" spans="3:47" s="63" customFormat="1" x14ac:dyDescent="0.25">
      <c r="C238" s="64"/>
      <c r="D238" s="69"/>
      <c r="E238" s="69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H238" s="64"/>
      <c r="AI238" s="64"/>
      <c r="AK238" s="64"/>
      <c r="AL238" s="64"/>
      <c r="AN238" s="64"/>
      <c r="AO238" s="64"/>
      <c r="AQ238" s="64"/>
      <c r="AR238" s="64"/>
      <c r="AU238" s="125"/>
    </row>
    <row r="239" spans="3:47" s="63" customFormat="1" x14ac:dyDescent="0.25">
      <c r="C239" s="64"/>
      <c r="D239" s="69"/>
      <c r="E239" s="69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H239" s="64"/>
      <c r="AI239" s="64"/>
      <c r="AK239" s="64"/>
      <c r="AL239" s="64"/>
      <c r="AN239" s="64"/>
      <c r="AO239" s="64"/>
      <c r="AQ239" s="64"/>
      <c r="AR239" s="64"/>
      <c r="AU239" s="125"/>
    </row>
    <row r="240" spans="3:47" s="63" customFormat="1" x14ac:dyDescent="0.25">
      <c r="C240" s="64"/>
      <c r="D240" s="69"/>
      <c r="E240" s="69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H240" s="64"/>
      <c r="AI240" s="64"/>
      <c r="AK240" s="64"/>
      <c r="AL240" s="64"/>
      <c r="AN240" s="64"/>
      <c r="AO240" s="64"/>
      <c r="AQ240" s="64"/>
      <c r="AR240" s="64"/>
      <c r="AU240" s="125"/>
    </row>
    <row r="241" spans="3:47" s="63" customFormat="1" x14ac:dyDescent="0.25">
      <c r="C241" s="64"/>
      <c r="D241" s="69"/>
      <c r="E241" s="69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H241" s="64"/>
      <c r="AI241" s="64"/>
      <c r="AK241" s="64"/>
      <c r="AL241" s="64"/>
      <c r="AN241" s="64"/>
      <c r="AO241" s="64"/>
      <c r="AQ241" s="64"/>
      <c r="AR241" s="64"/>
      <c r="AU241" s="125"/>
    </row>
    <row r="242" spans="3:47" s="63" customFormat="1" x14ac:dyDescent="0.25">
      <c r="C242" s="64"/>
      <c r="D242" s="69"/>
      <c r="E242" s="69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H242" s="64"/>
      <c r="AI242" s="64"/>
      <c r="AK242" s="64"/>
      <c r="AL242" s="64"/>
      <c r="AN242" s="64"/>
      <c r="AO242" s="64"/>
      <c r="AQ242" s="64"/>
      <c r="AR242" s="64"/>
      <c r="AU242" s="125"/>
    </row>
    <row r="243" spans="3:47" s="63" customFormat="1" x14ac:dyDescent="0.25">
      <c r="C243" s="64"/>
      <c r="D243" s="69"/>
      <c r="E243" s="69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H243" s="64"/>
      <c r="AI243" s="64"/>
      <c r="AK243" s="64"/>
      <c r="AL243" s="64"/>
      <c r="AN243" s="64"/>
      <c r="AO243" s="64"/>
      <c r="AQ243" s="64"/>
      <c r="AR243" s="64"/>
      <c r="AU243" s="125"/>
    </row>
    <row r="244" spans="3:47" s="63" customFormat="1" x14ac:dyDescent="0.25">
      <c r="C244" s="64"/>
      <c r="D244" s="69"/>
      <c r="E244" s="69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H244" s="64"/>
      <c r="AI244" s="64"/>
      <c r="AK244" s="64"/>
      <c r="AL244" s="64"/>
      <c r="AN244" s="64"/>
      <c r="AO244" s="64"/>
      <c r="AQ244" s="64"/>
      <c r="AR244" s="64"/>
      <c r="AU244" s="125"/>
    </row>
    <row r="245" spans="3:47" s="63" customFormat="1" x14ac:dyDescent="0.25">
      <c r="C245" s="64"/>
      <c r="D245" s="69"/>
      <c r="E245" s="69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H245" s="64"/>
      <c r="AI245" s="64"/>
      <c r="AK245" s="64"/>
      <c r="AL245" s="64"/>
      <c r="AN245" s="64"/>
      <c r="AO245" s="64"/>
      <c r="AQ245" s="64"/>
      <c r="AR245" s="64"/>
      <c r="AU245" s="125"/>
    </row>
    <row r="246" spans="3:47" s="63" customFormat="1" x14ac:dyDescent="0.25">
      <c r="C246" s="64"/>
      <c r="D246" s="69"/>
      <c r="E246" s="69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H246" s="64"/>
      <c r="AI246" s="64"/>
      <c r="AK246" s="64"/>
      <c r="AL246" s="64"/>
      <c r="AN246" s="64"/>
      <c r="AO246" s="64"/>
      <c r="AQ246" s="64"/>
      <c r="AR246" s="64"/>
      <c r="AU246" s="125"/>
    </row>
    <row r="247" spans="3:47" s="63" customFormat="1" x14ac:dyDescent="0.25">
      <c r="C247" s="64"/>
      <c r="D247" s="69"/>
      <c r="E247" s="69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H247" s="64"/>
      <c r="AI247" s="64"/>
      <c r="AK247" s="64"/>
      <c r="AL247" s="64"/>
      <c r="AN247" s="64"/>
      <c r="AO247" s="64"/>
      <c r="AQ247" s="64"/>
      <c r="AR247" s="64"/>
      <c r="AU247" s="125"/>
    </row>
    <row r="248" spans="3:47" s="63" customFormat="1" x14ac:dyDescent="0.25">
      <c r="C248" s="64"/>
      <c r="D248" s="69"/>
      <c r="E248" s="69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H248" s="64"/>
      <c r="AI248" s="64"/>
      <c r="AK248" s="64"/>
      <c r="AL248" s="64"/>
      <c r="AN248" s="64"/>
      <c r="AO248" s="64"/>
      <c r="AQ248" s="64"/>
      <c r="AR248" s="64"/>
      <c r="AU248" s="125"/>
    </row>
    <row r="249" spans="3:47" s="63" customFormat="1" x14ac:dyDescent="0.25">
      <c r="C249" s="64"/>
      <c r="D249" s="69"/>
      <c r="E249" s="69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H249" s="64"/>
      <c r="AI249" s="64"/>
      <c r="AK249" s="64"/>
      <c r="AL249" s="64"/>
      <c r="AN249" s="64"/>
      <c r="AO249" s="64"/>
      <c r="AQ249" s="64"/>
      <c r="AR249" s="64"/>
      <c r="AU249" s="125"/>
    </row>
    <row r="250" spans="3:47" s="63" customFormat="1" x14ac:dyDescent="0.25">
      <c r="C250" s="64"/>
      <c r="D250" s="69"/>
      <c r="E250" s="69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H250" s="64"/>
      <c r="AI250" s="64"/>
      <c r="AK250" s="64"/>
      <c r="AL250" s="64"/>
      <c r="AN250" s="64"/>
      <c r="AO250" s="64"/>
      <c r="AQ250" s="64"/>
      <c r="AR250" s="64"/>
      <c r="AU250" s="125"/>
    </row>
    <row r="251" spans="3:47" s="63" customFormat="1" x14ac:dyDescent="0.25">
      <c r="C251" s="64"/>
      <c r="D251" s="69"/>
      <c r="E251" s="69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H251" s="64"/>
      <c r="AI251" s="64"/>
      <c r="AK251" s="64"/>
      <c r="AL251" s="64"/>
      <c r="AN251" s="64"/>
      <c r="AO251" s="64"/>
      <c r="AQ251" s="64"/>
      <c r="AR251" s="64"/>
      <c r="AU251" s="125"/>
    </row>
    <row r="252" spans="3:47" s="63" customFormat="1" x14ac:dyDescent="0.25">
      <c r="C252" s="64"/>
      <c r="D252" s="69"/>
      <c r="E252" s="69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H252" s="64"/>
      <c r="AI252" s="64"/>
      <c r="AK252" s="64"/>
      <c r="AL252" s="64"/>
      <c r="AN252" s="64"/>
      <c r="AO252" s="64"/>
      <c r="AQ252" s="64"/>
      <c r="AR252" s="64"/>
      <c r="AU252" s="125"/>
    </row>
    <row r="253" spans="3:47" s="63" customFormat="1" x14ac:dyDescent="0.25">
      <c r="C253" s="64"/>
      <c r="D253" s="69"/>
      <c r="E253" s="69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H253" s="64"/>
      <c r="AI253" s="64"/>
      <c r="AK253" s="64"/>
      <c r="AL253" s="64"/>
      <c r="AN253" s="64"/>
      <c r="AO253" s="64"/>
      <c r="AQ253" s="64"/>
      <c r="AR253" s="64"/>
      <c r="AU253" s="125"/>
    </row>
    <row r="254" spans="3:47" s="63" customFormat="1" x14ac:dyDescent="0.25">
      <c r="C254" s="64"/>
      <c r="D254" s="69"/>
      <c r="E254" s="69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H254" s="64"/>
      <c r="AI254" s="64"/>
      <c r="AK254" s="64"/>
      <c r="AL254" s="64"/>
      <c r="AN254" s="64"/>
      <c r="AO254" s="64"/>
      <c r="AQ254" s="64"/>
      <c r="AR254" s="64"/>
      <c r="AU254" s="125"/>
    </row>
    <row r="255" spans="3:47" s="63" customFormat="1" x14ac:dyDescent="0.25">
      <c r="C255" s="64"/>
      <c r="D255" s="69"/>
      <c r="E255" s="69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H255" s="64"/>
      <c r="AI255" s="64"/>
      <c r="AK255" s="64"/>
      <c r="AL255" s="64"/>
      <c r="AN255" s="64"/>
      <c r="AO255" s="64"/>
      <c r="AQ255" s="64"/>
      <c r="AR255" s="64"/>
      <c r="AU255" s="125"/>
    </row>
    <row r="256" spans="3:47" s="63" customFormat="1" x14ac:dyDescent="0.25">
      <c r="C256" s="64"/>
      <c r="D256" s="69"/>
      <c r="E256" s="69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H256" s="64"/>
      <c r="AI256" s="64"/>
      <c r="AK256" s="64"/>
      <c r="AL256" s="64"/>
      <c r="AN256" s="64"/>
      <c r="AO256" s="64"/>
      <c r="AQ256" s="64"/>
      <c r="AR256" s="64"/>
      <c r="AU256" s="125"/>
    </row>
    <row r="257" spans="3:47" s="63" customFormat="1" x14ac:dyDescent="0.25">
      <c r="C257" s="64"/>
      <c r="D257" s="69"/>
      <c r="E257" s="69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H257" s="64"/>
      <c r="AI257" s="64"/>
      <c r="AK257" s="64"/>
      <c r="AL257" s="64"/>
      <c r="AN257" s="64"/>
      <c r="AO257" s="64"/>
      <c r="AQ257" s="64"/>
      <c r="AR257" s="64"/>
      <c r="AU257" s="125"/>
    </row>
    <row r="258" spans="3:47" s="63" customFormat="1" x14ac:dyDescent="0.25">
      <c r="C258" s="64"/>
      <c r="D258" s="69"/>
      <c r="E258" s="69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H258" s="64"/>
      <c r="AI258" s="64"/>
      <c r="AK258" s="64"/>
      <c r="AL258" s="64"/>
      <c r="AN258" s="64"/>
      <c r="AO258" s="64"/>
      <c r="AQ258" s="64"/>
      <c r="AR258" s="64"/>
      <c r="AU258" s="125"/>
    </row>
    <row r="259" spans="3:47" s="63" customFormat="1" x14ac:dyDescent="0.25">
      <c r="C259" s="64"/>
      <c r="D259" s="69"/>
      <c r="E259" s="69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H259" s="64"/>
      <c r="AI259" s="64"/>
      <c r="AK259" s="64"/>
      <c r="AL259" s="64"/>
      <c r="AN259" s="64"/>
      <c r="AO259" s="64"/>
      <c r="AQ259" s="64"/>
      <c r="AR259" s="64"/>
      <c r="AU259" s="125"/>
    </row>
    <row r="260" spans="3:47" s="63" customFormat="1" x14ac:dyDescent="0.25">
      <c r="C260" s="64"/>
      <c r="D260" s="69"/>
      <c r="E260" s="69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H260" s="64"/>
      <c r="AI260" s="64"/>
      <c r="AK260" s="64"/>
      <c r="AL260" s="64"/>
      <c r="AN260" s="64"/>
      <c r="AO260" s="64"/>
      <c r="AQ260" s="64"/>
      <c r="AR260" s="64"/>
      <c r="AU260" s="125"/>
    </row>
    <row r="261" spans="3:47" s="63" customFormat="1" x14ac:dyDescent="0.25">
      <c r="C261" s="64"/>
      <c r="D261" s="69"/>
      <c r="E261" s="69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H261" s="64"/>
      <c r="AI261" s="64"/>
      <c r="AK261" s="64"/>
      <c r="AL261" s="64"/>
      <c r="AN261" s="64"/>
      <c r="AO261" s="64"/>
      <c r="AQ261" s="64"/>
      <c r="AR261" s="64"/>
      <c r="AU261" s="125"/>
    </row>
    <row r="262" spans="3:47" s="63" customFormat="1" x14ac:dyDescent="0.25">
      <c r="C262" s="64"/>
      <c r="D262" s="69"/>
      <c r="E262" s="69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H262" s="64"/>
      <c r="AI262" s="64"/>
      <c r="AK262" s="64"/>
      <c r="AL262" s="64"/>
      <c r="AN262" s="64"/>
      <c r="AO262" s="64"/>
      <c r="AQ262" s="64"/>
      <c r="AR262" s="64"/>
      <c r="AU262" s="125"/>
    </row>
    <row r="263" spans="3:47" s="63" customFormat="1" x14ac:dyDescent="0.25">
      <c r="C263" s="64"/>
      <c r="D263" s="69"/>
      <c r="E263" s="69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H263" s="64"/>
      <c r="AI263" s="64"/>
      <c r="AK263" s="64"/>
      <c r="AL263" s="64"/>
      <c r="AN263" s="64"/>
      <c r="AO263" s="64"/>
      <c r="AQ263" s="64"/>
      <c r="AR263" s="64"/>
      <c r="AU263" s="125"/>
    </row>
    <row r="264" spans="3:47" s="63" customFormat="1" x14ac:dyDescent="0.25">
      <c r="C264" s="64"/>
      <c r="D264" s="69"/>
      <c r="E264" s="69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H264" s="64"/>
      <c r="AI264" s="64"/>
      <c r="AK264" s="64"/>
      <c r="AL264" s="64"/>
      <c r="AN264" s="64"/>
      <c r="AO264" s="64"/>
      <c r="AQ264" s="64"/>
      <c r="AR264" s="64"/>
      <c r="AU264" s="125"/>
    </row>
    <row r="265" spans="3:47" s="63" customFormat="1" x14ac:dyDescent="0.25">
      <c r="C265" s="64"/>
      <c r="D265" s="69"/>
      <c r="E265" s="69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H265" s="64"/>
      <c r="AI265" s="64"/>
      <c r="AK265" s="64"/>
      <c r="AL265" s="64"/>
      <c r="AN265" s="64"/>
      <c r="AO265" s="64"/>
      <c r="AQ265" s="64"/>
      <c r="AR265" s="64"/>
      <c r="AU265" s="125"/>
    </row>
    <row r="266" spans="3:47" s="63" customFormat="1" x14ac:dyDescent="0.25">
      <c r="C266" s="64"/>
      <c r="D266" s="69"/>
      <c r="E266" s="69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H266" s="64"/>
      <c r="AI266" s="64"/>
      <c r="AK266" s="64"/>
      <c r="AL266" s="64"/>
      <c r="AN266" s="64"/>
      <c r="AO266" s="64"/>
      <c r="AQ266" s="64"/>
      <c r="AR266" s="64"/>
      <c r="AU266" s="125"/>
    </row>
    <row r="267" spans="3:47" s="63" customFormat="1" x14ac:dyDescent="0.25">
      <c r="C267" s="64"/>
      <c r="D267" s="69"/>
      <c r="E267" s="69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H267" s="64"/>
      <c r="AI267" s="64"/>
      <c r="AK267" s="64"/>
      <c r="AL267" s="64"/>
      <c r="AN267" s="64"/>
      <c r="AO267" s="64"/>
      <c r="AQ267" s="64"/>
      <c r="AR267" s="64"/>
      <c r="AU267" s="125"/>
    </row>
    <row r="268" spans="3:47" s="63" customFormat="1" x14ac:dyDescent="0.25">
      <c r="C268" s="64"/>
      <c r="D268" s="69"/>
      <c r="E268" s="69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H268" s="64"/>
      <c r="AI268" s="64"/>
      <c r="AK268" s="64"/>
      <c r="AL268" s="64"/>
      <c r="AN268" s="64"/>
      <c r="AO268" s="64"/>
      <c r="AQ268" s="64"/>
      <c r="AR268" s="64"/>
      <c r="AU268" s="125"/>
    </row>
    <row r="269" spans="3:47" s="63" customFormat="1" x14ac:dyDescent="0.25">
      <c r="C269" s="64"/>
      <c r="D269" s="69"/>
      <c r="E269" s="69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H269" s="64"/>
      <c r="AI269" s="64"/>
      <c r="AK269" s="64"/>
      <c r="AL269" s="64"/>
      <c r="AN269" s="64"/>
      <c r="AO269" s="64"/>
      <c r="AQ269" s="64"/>
      <c r="AR269" s="64"/>
      <c r="AU269" s="125"/>
    </row>
    <row r="270" spans="3:47" s="63" customFormat="1" x14ac:dyDescent="0.25">
      <c r="C270" s="64"/>
      <c r="D270" s="69"/>
      <c r="E270" s="69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H270" s="64"/>
      <c r="AI270" s="64"/>
      <c r="AK270" s="64"/>
      <c r="AL270" s="64"/>
      <c r="AN270" s="64"/>
      <c r="AO270" s="64"/>
      <c r="AQ270" s="64"/>
      <c r="AR270" s="64"/>
      <c r="AU270" s="125"/>
    </row>
    <row r="271" spans="3:47" s="63" customFormat="1" x14ac:dyDescent="0.25">
      <c r="C271" s="64"/>
      <c r="D271" s="69"/>
      <c r="E271" s="69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H271" s="64"/>
      <c r="AI271" s="64"/>
      <c r="AK271" s="64"/>
      <c r="AL271" s="64"/>
      <c r="AN271" s="64"/>
      <c r="AO271" s="64"/>
      <c r="AQ271" s="64"/>
      <c r="AR271" s="64"/>
      <c r="AU271" s="125"/>
    </row>
    <row r="272" spans="3:47" s="63" customFormat="1" x14ac:dyDescent="0.25">
      <c r="C272" s="64"/>
      <c r="D272" s="69"/>
      <c r="E272" s="69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H272" s="64"/>
      <c r="AI272" s="64"/>
      <c r="AK272" s="64"/>
      <c r="AL272" s="64"/>
      <c r="AN272" s="64"/>
      <c r="AO272" s="64"/>
      <c r="AQ272" s="64"/>
      <c r="AR272" s="64"/>
      <c r="AU272" s="125"/>
    </row>
    <row r="273" spans="3:47" s="63" customFormat="1" x14ac:dyDescent="0.25">
      <c r="C273" s="64"/>
      <c r="D273" s="69"/>
      <c r="E273" s="69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H273" s="64"/>
      <c r="AI273" s="64"/>
      <c r="AK273" s="64"/>
      <c r="AL273" s="64"/>
      <c r="AN273" s="64"/>
      <c r="AO273" s="64"/>
      <c r="AQ273" s="64"/>
      <c r="AR273" s="64"/>
      <c r="AU273" s="125"/>
    </row>
    <row r="274" spans="3:47" s="63" customFormat="1" x14ac:dyDescent="0.25">
      <c r="C274" s="64"/>
      <c r="D274" s="69"/>
      <c r="E274" s="69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H274" s="64"/>
      <c r="AI274" s="64"/>
      <c r="AK274" s="64"/>
      <c r="AL274" s="64"/>
      <c r="AN274" s="64"/>
      <c r="AO274" s="64"/>
      <c r="AQ274" s="64"/>
      <c r="AR274" s="64"/>
      <c r="AU274" s="125"/>
    </row>
    <row r="275" spans="3:47" s="63" customFormat="1" x14ac:dyDescent="0.25">
      <c r="C275" s="64"/>
      <c r="D275" s="69"/>
      <c r="E275" s="69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H275" s="64"/>
      <c r="AI275" s="64"/>
      <c r="AK275" s="64"/>
      <c r="AL275" s="64"/>
      <c r="AN275" s="64"/>
      <c r="AO275" s="64"/>
      <c r="AQ275" s="64"/>
      <c r="AR275" s="64"/>
      <c r="AU275" s="125"/>
    </row>
    <row r="276" spans="3:47" s="63" customFormat="1" x14ac:dyDescent="0.25">
      <c r="C276" s="64"/>
      <c r="D276" s="69"/>
      <c r="E276" s="69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H276" s="64"/>
      <c r="AI276" s="64"/>
      <c r="AK276" s="64"/>
      <c r="AL276" s="64"/>
      <c r="AN276" s="64"/>
      <c r="AO276" s="64"/>
      <c r="AQ276" s="64"/>
      <c r="AR276" s="64"/>
      <c r="AU276" s="125"/>
    </row>
    <row r="277" spans="3:47" s="63" customFormat="1" x14ac:dyDescent="0.25">
      <c r="C277" s="64"/>
      <c r="D277" s="69"/>
      <c r="E277" s="69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H277" s="64"/>
      <c r="AI277" s="64"/>
      <c r="AK277" s="64"/>
      <c r="AL277" s="64"/>
      <c r="AN277" s="64"/>
      <c r="AO277" s="64"/>
      <c r="AQ277" s="64"/>
      <c r="AR277" s="64"/>
      <c r="AU277" s="125"/>
    </row>
    <row r="278" spans="3:47" s="63" customFormat="1" x14ac:dyDescent="0.25">
      <c r="C278" s="64"/>
      <c r="D278" s="69"/>
      <c r="E278" s="69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H278" s="64"/>
      <c r="AI278" s="64"/>
      <c r="AK278" s="64"/>
      <c r="AL278" s="64"/>
      <c r="AN278" s="64"/>
      <c r="AO278" s="64"/>
      <c r="AQ278" s="64"/>
      <c r="AR278" s="64"/>
      <c r="AU278" s="125"/>
    </row>
    <row r="279" spans="3:47" s="63" customFormat="1" x14ac:dyDescent="0.25">
      <c r="C279" s="64"/>
      <c r="D279" s="69"/>
      <c r="E279" s="69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H279" s="64"/>
      <c r="AI279" s="64"/>
      <c r="AK279" s="64"/>
      <c r="AL279" s="64"/>
      <c r="AN279" s="64"/>
      <c r="AO279" s="64"/>
      <c r="AQ279" s="64"/>
      <c r="AR279" s="64"/>
      <c r="AU279" s="125"/>
    </row>
    <row r="280" spans="3:47" s="63" customFormat="1" x14ac:dyDescent="0.25">
      <c r="C280" s="64"/>
      <c r="D280" s="69"/>
      <c r="E280" s="69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H280" s="64"/>
      <c r="AI280" s="64"/>
      <c r="AK280" s="64"/>
      <c r="AL280" s="64"/>
      <c r="AN280" s="64"/>
      <c r="AO280" s="64"/>
      <c r="AQ280" s="64"/>
      <c r="AR280" s="64"/>
      <c r="AU280" s="125"/>
    </row>
    <row r="281" spans="3:47" s="63" customFormat="1" x14ac:dyDescent="0.25">
      <c r="C281" s="64"/>
      <c r="D281" s="69"/>
      <c r="E281" s="69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H281" s="64"/>
      <c r="AI281" s="64"/>
      <c r="AK281" s="64"/>
      <c r="AL281" s="64"/>
      <c r="AN281" s="64"/>
      <c r="AO281" s="64"/>
      <c r="AQ281" s="64"/>
      <c r="AR281" s="64"/>
      <c r="AU281" s="125"/>
    </row>
    <row r="282" spans="3:47" s="63" customFormat="1" x14ac:dyDescent="0.25">
      <c r="C282" s="64"/>
      <c r="D282" s="69"/>
      <c r="E282" s="69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H282" s="64"/>
      <c r="AI282" s="64"/>
      <c r="AK282" s="64"/>
      <c r="AL282" s="64"/>
      <c r="AN282" s="64"/>
      <c r="AO282" s="64"/>
      <c r="AQ282" s="64"/>
      <c r="AR282" s="64"/>
      <c r="AU282" s="125"/>
    </row>
    <row r="283" spans="3:47" s="63" customFormat="1" x14ac:dyDescent="0.25">
      <c r="C283" s="64"/>
      <c r="D283" s="69"/>
      <c r="E283" s="69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H283" s="64"/>
      <c r="AI283" s="64"/>
      <c r="AK283" s="64"/>
      <c r="AL283" s="64"/>
      <c r="AN283" s="64"/>
      <c r="AO283" s="64"/>
      <c r="AQ283" s="64"/>
      <c r="AR283" s="64"/>
      <c r="AU283" s="125"/>
    </row>
    <row r="284" spans="3:47" s="63" customFormat="1" x14ac:dyDescent="0.25">
      <c r="C284" s="64"/>
      <c r="D284" s="69"/>
      <c r="E284" s="69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H284" s="64"/>
      <c r="AI284" s="64"/>
      <c r="AK284" s="64"/>
      <c r="AL284" s="64"/>
      <c r="AN284" s="64"/>
      <c r="AO284" s="64"/>
      <c r="AQ284" s="64"/>
      <c r="AR284" s="64"/>
      <c r="AU284" s="125"/>
    </row>
    <row r="285" spans="3:47" s="63" customFormat="1" x14ac:dyDescent="0.25">
      <c r="C285" s="64"/>
      <c r="D285" s="69"/>
      <c r="E285" s="69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H285" s="64"/>
      <c r="AI285" s="64"/>
      <c r="AK285" s="64"/>
      <c r="AL285" s="64"/>
      <c r="AN285" s="64"/>
      <c r="AO285" s="64"/>
      <c r="AQ285" s="64"/>
      <c r="AR285" s="64"/>
      <c r="AU285" s="125"/>
    </row>
    <row r="286" spans="3:47" s="63" customFormat="1" x14ac:dyDescent="0.25">
      <c r="C286" s="64"/>
      <c r="D286" s="69"/>
      <c r="E286" s="69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H286" s="64"/>
      <c r="AI286" s="64"/>
      <c r="AK286" s="64"/>
      <c r="AL286" s="64"/>
      <c r="AN286" s="64"/>
      <c r="AO286" s="64"/>
      <c r="AQ286" s="64"/>
      <c r="AR286" s="64"/>
      <c r="AU286" s="125"/>
    </row>
    <row r="287" spans="3:47" s="63" customFormat="1" x14ac:dyDescent="0.25">
      <c r="C287" s="64"/>
      <c r="D287" s="69"/>
      <c r="E287" s="69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H287" s="64"/>
      <c r="AI287" s="64"/>
      <c r="AK287" s="64"/>
      <c r="AL287" s="64"/>
      <c r="AN287" s="64"/>
      <c r="AO287" s="64"/>
      <c r="AQ287" s="64"/>
      <c r="AR287" s="64"/>
      <c r="AU287" s="125"/>
    </row>
    <row r="288" spans="3:47" s="63" customFormat="1" x14ac:dyDescent="0.25">
      <c r="C288" s="64"/>
      <c r="D288" s="69"/>
      <c r="E288" s="69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H288" s="64"/>
      <c r="AI288" s="64"/>
      <c r="AK288" s="64"/>
      <c r="AL288" s="64"/>
      <c r="AN288" s="64"/>
      <c r="AO288" s="64"/>
      <c r="AQ288" s="64"/>
      <c r="AR288" s="64"/>
      <c r="AU288" s="125"/>
    </row>
    <row r="289" spans="3:47" s="63" customFormat="1" x14ac:dyDescent="0.25">
      <c r="C289" s="64"/>
      <c r="D289" s="69"/>
      <c r="E289" s="69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H289" s="64"/>
      <c r="AI289" s="64"/>
      <c r="AK289" s="64"/>
      <c r="AL289" s="64"/>
      <c r="AN289" s="64"/>
      <c r="AO289" s="64"/>
      <c r="AQ289" s="64"/>
      <c r="AR289" s="64"/>
      <c r="AU289" s="125"/>
    </row>
    <row r="290" spans="3:47" s="63" customFormat="1" x14ac:dyDescent="0.25">
      <c r="C290" s="64"/>
      <c r="D290" s="69"/>
      <c r="E290" s="69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H290" s="64"/>
      <c r="AI290" s="64"/>
      <c r="AK290" s="64"/>
      <c r="AL290" s="64"/>
      <c r="AN290" s="64"/>
      <c r="AO290" s="64"/>
      <c r="AQ290" s="64"/>
      <c r="AR290" s="64"/>
      <c r="AU290" s="125"/>
    </row>
    <row r="291" spans="3:47" s="63" customFormat="1" x14ac:dyDescent="0.25">
      <c r="C291" s="64"/>
      <c r="D291" s="69"/>
      <c r="E291" s="69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H291" s="64"/>
      <c r="AI291" s="64"/>
      <c r="AK291" s="64"/>
      <c r="AL291" s="64"/>
      <c r="AN291" s="64"/>
      <c r="AO291" s="64"/>
      <c r="AQ291" s="64"/>
      <c r="AR291" s="64"/>
      <c r="AU291" s="125"/>
    </row>
    <row r="292" spans="3:47" s="63" customFormat="1" x14ac:dyDescent="0.25">
      <c r="C292" s="64"/>
      <c r="D292" s="69"/>
      <c r="E292" s="69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H292" s="64"/>
      <c r="AI292" s="64"/>
      <c r="AK292" s="64"/>
      <c r="AL292" s="64"/>
      <c r="AN292" s="64"/>
      <c r="AO292" s="64"/>
      <c r="AQ292" s="64"/>
      <c r="AR292" s="64"/>
      <c r="AU292" s="125"/>
    </row>
    <row r="293" spans="3:47" s="63" customFormat="1" x14ac:dyDescent="0.25">
      <c r="C293" s="64"/>
      <c r="D293" s="69"/>
      <c r="E293" s="69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H293" s="64"/>
      <c r="AI293" s="64"/>
      <c r="AK293" s="64"/>
      <c r="AL293" s="64"/>
      <c r="AN293" s="64"/>
      <c r="AO293" s="64"/>
      <c r="AQ293" s="64"/>
      <c r="AR293" s="64"/>
      <c r="AU293" s="125"/>
    </row>
    <row r="294" spans="3:47" s="63" customFormat="1" x14ac:dyDescent="0.25">
      <c r="C294" s="64"/>
      <c r="D294" s="69"/>
      <c r="E294" s="69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H294" s="64"/>
      <c r="AI294" s="64"/>
      <c r="AK294" s="64"/>
      <c r="AL294" s="64"/>
      <c r="AN294" s="64"/>
      <c r="AO294" s="64"/>
      <c r="AQ294" s="64"/>
      <c r="AR294" s="64"/>
      <c r="AU294" s="125"/>
    </row>
    <row r="295" spans="3:47" s="63" customFormat="1" x14ac:dyDescent="0.25">
      <c r="C295" s="64"/>
      <c r="D295" s="69"/>
      <c r="E295" s="69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H295" s="64"/>
      <c r="AI295" s="64"/>
      <c r="AK295" s="64"/>
      <c r="AL295" s="64"/>
      <c r="AN295" s="64"/>
      <c r="AO295" s="64"/>
      <c r="AQ295" s="64"/>
      <c r="AR295" s="64"/>
      <c r="AU295" s="125"/>
    </row>
    <row r="296" spans="3:47" s="63" customFormat="1" x14ac:dyDescent="0.25">
      <c r="C296" s="64"/>
      <c r="D296" s="69"/>
      <c r="E296" s="69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H296" s="64"/>
      <c r="AI296" s="64"/>
      <c r="AK296" s="64"/>
      <c r="AL296" s="64"/>
      <c r="AN296" s="64"/>
      <c r="AO296" s="64"/>
      <c r="AQ296" s="64"/>
      <c r="AR296" s="64"/>
      <c r="AU296" s="125"/>
    </row>
    <row r="297" spans="3:47" s="63" customFormat="1" x14ac:dyDescent="0.25">
      <c r="C297" s="64"/>
      <c r="D297" s="69"/>
      <c r="E297" s="69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H297" s="64"/>
      <c r="AI297" s="64"/>
      <c r="AK297" s="64"/>
      <c r="AL297" s="64"/>
      <c r="AN297" s="64"/>
      <c r="AO297" s="64"/>
      <c r="AQ297" s="64"/>
      <c r="AR297" s="64"/>
      <c r="AU297" s="125"/>
    </row>
    <row r="298" spans="3:47" s="63" customFormat="1" x14ac:dyDescent="0.25">
      <c r="C298" s="64"/>
      <c r="D298" s="69"/>
      <c r="E298" s="69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H298" s="64"/>
      <c r="AI298" s="64"/>
      <c r="AK298" s="64"/>
      <c r="AL298" s="64"/>
      <c r="AN298" s="64"/>
      <c r="AO298" s="64"/>
      <c r="AQ298" s="64"/>
      <c r="AR298" s="64"/>
      <c r="AU298" s="125"/>
    </row>
    <row r="299" spans="3:47" s="63" customFormat="1" x14ac:dyDescent="0.25">
      <c r="C299" s="64"/>
      <c r="D299" s="69"/>
      <c r="E299" s="69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H299" s="64"/>
      <c r="AI299" s="64"/>
      <c r="AK299" s="64"/>
      <c r="AL299" s="64"/>
      <c r="AN299" s="64"/>
      <c r="AO299" s="64"/>
      <c r="AQ299" s="64"/>
      <c r="AR299" s="64"/>
      <c r="AU299" s="125"/>
    </row>
    <row r="300" spans="3:47" s="63" customFormat="1" x14ac:dyDescent="0.25">
      <c r="C300" s="64"/>
      <c r="D300" s="69"/>
      <c r="E300" s="69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H300" s="64"/>
      <c r="AI300" s="64"/>
      <c r="AK300" s="64"/>
      <c r="AL300" s="64"/>
      <c r="AN300" s="64"/>
      <c r="AO300" s="64"/>
      <c r="AQ300" s="64"/>
      <c r="AR300" s="64"/>
      <c r="AU300" s="125"/>
    </row>
  </sheetData>
  <mergeCells count="35"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E1:R1"/>
    <mergeCell ref="AG3:AG4"/>
    <mergeCell ref="AA2:AA4"/>
    <mergeCell ref="Y2:Z3"/>
    <mergeCell ref="AD2:AD4"/>
    <mergeCell ref="AB2:AC3"/>
  </mergeCells>
  <pageMargins left="0.78740157480314965" right="0.19685039370078741" top="0.74803149606299213" bottom="0.74803149606299213" header="0.31496062992125984" footer="0.31496062992125984"/>
  <pageSetup paperSize="8" fitToWidth="0" orientation="landscape" r:id="rId1"/>
  <headerFooter>
    <oddFooter>&amp;C&amp;Z&amp;F(округа_районы)</oddFooter>
  </headerFooter>
  <colBreaks count="3" manualBreakCount="3">
    <brk id="14" max="34" man="1"/>
    <brk id="26" max="34" man="1"/>
    <brk id="38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zoomScale="80" zoomScaleNormal="80" workbookViewId="0">
      <pane xSplit="3" ySplit="4" topLeftCell="D127" activePane="bottomRight" state="frozen"/>
      <selection activeCell="C1" sqref="C1"/>
      <selection pane="topRight" activeCell="D1" sqref="D1"/>
      <selection pane="bottomLeft" activeCell="C5" sqref="C5"/>
      <selection pane="bottomRight" activeCell="F144" sqref="F144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60" customWidth="1"/>
    <col min="4" max="4" width="14.7109375" style="88" customWidth="1"/>
    <col min="5" max="5" width="14.7109375" style="60" customWidth="1"/>
    <col min="6" max="6" width="12.7109375" style="60" customWidth="1" outlineLevel="1"/>
    <col min="7" max="7" width="14.7109375" style="76" customWidth="1"/>
    <col min="8" max="8" width="14.7109375" style="61" customWidth="1"/>
    <col min="9" max="9" width="12.7109375" style="62" customWidth="1" outlineLevel="1"/>
    <col min="10" max="10" width="14.7109375" style="76" customWidth="1"/>
    <col min="11" max="11" width="14.7109375" style="61" customWidth="1"/>
    <col min="12" max="12" width="12.7109375" style="62" customWidth="1" outlineLevel="1"/>
    <col min="13" max="13" width="14.7109375" style="76" customWidth="1"/>
    <col min="14" max="14" width="14.7109375" style="61" customWidth="1"/>
    <col min="15" max="15" width="12.7109375" style="62" customWidth="1" outlineLevel="1"/>
    <col min="16" max="16" width="14.7109375" style="76" customWidth="1"/>
    <col min="17" max="17" width="14.7109375" style="61" customWidth="1"/>
    <col min="18" max="18" width="12.7109375" style="62" customWidth="1" outlineLevel="1"/>
  </cols>
  <sheetData>
    <row r="1" spans="1:22" ht="26.25" customHeight="1" x14ac:dyDescent="0.25">
      <c r="B1" s="24"/>
      <c r="C1" s="170" t="s">
        <v>195</v>
      </c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49"/>
    </row>
    <row r="2" spans="1:22" ht="35.25" customHeight="1" x14ac:dyDescent="0.25">
      <c r="A2" s="171"/>
      <c r="B2" s="173"/>
      <c r="C2" s="174" t="s">
        <v>25</v>
      </c>
      <c r="D2" s="176" t="s">
        <v>184</v>
      </c>
      <c r="E2" s="176"/>
      <c r="F2" s="174" t="s">
        <v>131</v>
      </c>
      <c r="G2" s="175" t="s">
        <v>182</v>
      </c>
      <c r="H2" s="175"/>
      <c r="I2" s="174" t="s">
        <v>131</v>
      </c>
      <c r="J2" s="175" t="s">
        <v>170</v>
      </c>
      <c r="K2" s="175"/>
      <c r="L2" s="174" t="s">
        <v>131</v>
      </c>
      <c r="M2" s="175" t="s">
        <v>20</v>
      </c>
      <c r="N2" s="175"/>
      <c r="O2" s="174" t="s">
        <v>131</v>
      </c>
      <c r="P2" s="175" t="s">
        <v>21</v>
      </c>
      <c r="Q2" s="175"/>
      <c r="R2" s="174" t="s">
        <v>131</v>
      </c>
      <c r="S2" s="1"/>
      <c r="T2" s="1"/>
      <c r="U2" s="1"/>
      <c r="V2" s="1"/>
    </row>
    <row r="3" spans="1:22" ht="38.25" customHeight="1" x14ac:dyDescent="0.25">
      <c r="A3" s="172"/>
      <c r="B3" s="172"/>
      <c r="C3" s="174"/>
      <c r="D3" s="77" t="s">
        <v>188</v>
      </c>
      <c r="E3" s="32" t="s">
        <v>194</v>
      </c>
      <c r="F3" s="174"/>
      <c r="G3" s="77" t="s">
        <v>188</v>
      </c>
      <c r="H3" s="32" t="s">
        <v>194</v>
      </c>
      <c r="I3" s="174"/>
      <c r="J3" s="77" t="s">
        <v>188</v>
      </c>
      <c r="K3" s="32" t="s">
        <v>194</v>
      </c>
      <c r="L3" s="174"/>
      <c r="M3" s="77" t="s">
        <v>188</v>
      </c>
      <c r="N3" s="32" t="s">
        <v>194</v>
      </c>
      <c r="O3" s="174"/>
      <c r="P3" s="77" t="s">
        <v>188</v>
      </c>
      <c r="Q3" s="32" t="s">
        <v>194</v>
      </c>
      <c r="R3" s="174"/>
      <c r="S3" s="1"/>
      <c r="T3" s="1"/>
      <c r="U3" s="1"/>
      <c r="V3" s="1"/>
    </row>
    <row r="4" spans="1:22" s="45" customFormat="1" ht="12.75" x14ac:dyDescent="0.2">
      <c r="A4" s="43" t="s">
        <v>29</v>
      </c>
      <c r="B4" s="43" t="s">
        <v>30</v>
      </c>
      <c r="C4" s="50" t="s">
        <v>31</v>
      </c>
      <c r="D4" s="86">
        <v>2</v>
      </c>
      <c r="E4" s="50">
        <v>2</v>
      </c>
      <c r="F4" s="50">
        <v>3</v>
      </c>
      <c r="G4" s="86">
        <v>5</v>
      </c>
      <c r="H4" s="50">
        <v>5</v>
      </c>
      <c r="I4" s="50">
        <v>6</v>
      </c>
      <c r="J4" s="86">
        <v>5</v>
      </c>
      <c r="K4" s="50">
        <v>5</v>
      </c>
      <c r="L4" s="51">
        <f t="shared" ref="L4:R4" si="0">K4+1</f>
        <v>6</v>
      </c>
      <c r="M4" s="86">
        <v>5</v>
      </c>
      <c r="N4" s="50">
        <v>5</v>
      </c>
      <c r="O4" s="51">
        <f t="shared" si="0"/>
        <v>6</v>
      </c>
      <c r="P4" s="86">
        <v>5</v>
      </c>
      <c r="Q4" s="50">
        <v>5</v>
      </c>
      <c r="R4" s="51">
        <f t="shared" si="0"/>
        <v>6</v>
      </c>
      <c r="S4" s="44"/>
      <c r="T4" s="44"/>
      <c r="U4" s="44"/>
      <c r="V4" s="44"/>
    </row>
    <row r="5" spans="1:22" ht="31.5" customHeight="1" x14ac:dyDescent="0.25">
      <c r="A5" s="7">
        <v>1</v>
      </c>
      <c r="B5" s="11"/>
      <c r="C5" s="93" t="s">
        <v>130</v>
      </c>
      <c r="D5" s="94">
        <f>SUM(D6:D9)</f>
        <v>1237.9000000000001</v>
      </c>
      <c r="E5" s="94">
        <f>SUM(E6:E9)</f>
        <v>735.1</v>
      </c>
      <c r="F5" s="95">
        <f t="shared" ref="F5:F36" si="1">IF(D5=0," ",IF(E5/D5*100&gt;200,"св.200",E5/D5))</f>
        <v>0.59382825753291868</v>
      </c>
      <c r="G5" s="94">
        <v>726.47</v>
      </c>
      <c r="H5" s="94">
        <f>SUM(H6:H9)</f>
        <v>400.00000000000006</v>
      </c>
      <c r="I5" s="95">
        <f t="shared" ref="I5:I47" si="2">IF(G5=0," ",IF(H5/G5*100&gt;200,"св.200",H5/G5))</f>
        <v>0.55060773328561408</v>
      </c>
      <c r="J5" s="94"/>
      <c r="K5" s="94">
        <f>SUM(K6:K9)</f>
        <v>0</v>
      </c>
      <c r="L5" s="95" t="str">
        <f t="shared" ref="L5:L35" si="3">IF(J5=0," ",IF(K5/J5*100&gt;200,"св.200",K5/J5))</f>
        <v xml:space="preserve"> </v>
      </c>
      <c r="M5" s="94">
        <v>187.47</v>
      </c>
      <c r="N5" s="94">
        <f>SUM(N6:N9)</f>
        <v>103.29999999999998</v>
      </c>
      <c r="O5" s="95">
        <f t="shared" ref="O5:O36" si="4">IF(M5=0," ",IF(N5/M5*100&gt;200,"св.200",N5/M5))</f>
        <v>0.55102149677281687</v>
      </c>
      <c r="P5" s="94">
        <v>323.96000000000004</v>
      </c>
      <c r="Q5" s="94">
        <f>SUM(Q6:Q9)</f>
        <v>231.8</v>
      </c>
      <c r="R5" s="95">
        <f t="shared" ref="R5:R36" si="5">IF(P5=0," ",IF(Q5/P5*100&gt;200,"св.200",Q5/P5))</f>
        <v>0.71552043462155812</v>
      </c>
      <c r="S5" s="1"/>
      <c r="T5" s="1"/>
      <c r="U5" s="1"/>
      <c r="V5" s="1"/>
    </row>
    <row r="6" spans="1:22" s="5" customFormat="1" ht="15" customHeight="1" outlineLevel="1" x14ac:dyDescent="0.25">
      <c r="A6" s="6"/>
      <c r="B6" s="6">
        <v>1</v>
      </c>
      <c r="C6" s="52" t="s">
        <v>177</v>
      </c>
      <c r="D6" s="87">
        <f>(G6+J6+M6+P6)</f>
        <v>945.75</v>
      </c>
      <c r="E6" s="53">
        <f>H6+K6+N6+Q6</f>
        <v>512.29999999999995</v>
      </c>
      <c r="F6" s="54">
        <f t="shared" si="1"/>
        <v>0.54168649220195608</v>
      </c>
      <c r="G6" s="87">
        <v>722.96</v>
      </c>
      <c r="H6" s="128">
        <v>395.8</v>
      </c>
      <c r="I6" s="54">
        <f t="shared" si="2"/>
        <v>0.54747150603076244</v>
      </c>
      <c r="J6" s="87"/>
      <c r="K6" s="135"/>
      <c r="L6" s="54" t="str">
        <f t="shared" si="3"/>
        <v xml:space="preserve"> </v>
      </c>
      <c r="M6" s="87">
        <v>131.47999999999999</v>
      </c>
      <c r="N6" s="53">
        <v>56</v>
      </c>
      <c r="O6" s="54">
        <f>IF(M6=0," ",IF(N6/M6*100&gt;200,"св.200",N6/M6))</f>
        <v>0.42592029205962889</v>
      </c>
      <c r="P6" s="87">
        <v>91.31</v>
      </c>
      <c r="Q6" s="53">
        <v>60.5</v>
      </c>
      <c r="R6" s="54">
        <f t="shared" si="5"/>
        <v>0.6625780308838024</v>
      </c>
      <c r="S6" s="1"/>
      <c r="T6" s="1"/>
      <c r="U6" s="1"/>
      <c r="V6" s="1"/>
    </row>
    <row r="7" spans="1:22" s="5" customFormat="1" ht="15" customHeight="1" outlineLevel="1" x14ac:dyDescent="0.25">
      <c r="A7" s="6"/>
      <c r="B7" s="6">
        <v>2</v>
      </c>
      <c r="C7" s="52" t="s">
        <v>129</v>
      </c>
      <c r="D7" s="87">
        <f>(G7+J7+M7+P7)</f>
        <v>53.58</v>
      </c>
      <c r="E7" s="53">
        <f>H7+K7+N7+Q7</f>
        <v>32.099999999999994</v>
      </c>
      <c r="F7" s="54">
        <f t="shared" si="1"/>
        <v>0.59910414333706596</v>
      </c>
      <c r="G7" s="87">
        <v>1.85</v>
      </c>
      <c r="H7" s="128">
        <v>3.3</v>
      </c>
      <c r="I7" s="54">
        <f t="shared" si="2"/>
        <v>1.7837837837837835</v>
      </c>
      <c r="J7" s="87"/>
      <c r="K7" s="135"/>
      <c r="L7" s="54" t="str">
        <f t="shared" si="3"/>
        <v xml:space="preserve"> </v>
      </c>
      <c r="M7" s="87">
        <v>15.55</v>
      </c>
      <c r="N7" s="53">
        <v>15.1</v>
      </c>
      <c r="O7" s="54">
        <f>IF(M7=0," ",IF(N7/M7*100&gt;200,"св.200",N7/M7))</f>
        <v>0.97106109324758838</v>
      </c>
      <c r="P7" s="87">
        <v>36.18</v>
      </c>
      <c r="Q7" s="53">
        <v>13.7</v>
      </c>
      <c r="R7" s="54">
        <f t="shared" si="5"/>
        <v>0.37866224433388612</v>
      </c>
      <c r="S7" s="1"/>
      <c r="T7" s="1"/>
      <c r="U7" s="1"/>
      <c r="V7" s="1"/>
    </row>
    <row r="8" spans="1:22" s="5" customFormat="1" ht="15" customHeight="1" outlineLevel="1" x14ac:dyDescent="0.25">
      <c r="A8" s="6"/>
      <c r="B8" s="6">
        <v>3</v>
      </c>
      <c r="C8" s="52" t="s">
        <v>128</v>
      </c>
      <c r="D8" s="87">
        <f>(G8+J8+M8+P8)</f>
        <v>128.32</v>
      </c>
      <c r="E8" s="53">
        <f>H8+K8+N8+Q8</f>
        <v>110.5</v>
      </c>
      <c r="F8" s="54">
        <f t="shared" si="1"/>
        <v>0.86112842892768082</v>
      </c>
      <c r="G8" s="87">
        <v>0.28000000000000003</v>
      </c>
      <c r="H8" s="128">
        <v>0.3</v>
      </c>
      <c r="I8" s="54">
        <f t="shared" si="2"/>
        <v>1.0714285714285714</v>
      </c>
      <c r="J8" s="87"/>
      <c r="K8" s="135"/>
      <c r="L8" s="54" t="str">
        <f t="shared" si="3"/>
        <v xml:space="preserve"> </v>
      </c>
      <c r="M8" s="87">
        <v>36.4</v>
      </c>
      <c r="N8" s="53">
        <v>30.6</v>
      </c>
      <c r="O8" s="54">
        <f>IF(M8=0," ",IF(N8/M8*100&gt;200,"св.200",N8/M8))</f>
        <v>0.84065934065934078</v>
      </c>
      <c r="P8" s="87">
        <v>91.64</v>
      </c>
      <c r="Q8" s="53">
        <v>79.599999999999994</v>
      </c>
      <c r="R8" s="54">
        <f t="shared" si="5"/>
        <v>0.86861632474901784</v>
      </c>
      <c r="S8" s="1"/>
      <c r="T8" s="1"/>
      <c r="U8" s="1"/>
      <c r="V8" s="1"/>
    </row>
    <row r="9" spans="1:22" s="5" customFormat="1" ht="15" customHeight="1" outlineLevel="1" x14ac:dyDescent="0.25">
      <c r="A9" s="6"/>
      <c r="B9" s="6">
        <v>4</v>
      </c>
      <c r="C9" s="52" t="s">
        <v>127</v>
      </c>
      <c r="D9" s="87">
        <f>(G9+J9+M9+P9)</f>
        <v>110.25</v>
      </c>
      <c r="E9" s="53">
        <f>H9+K9+N9+Q9</f>
        <v>80.2</v>
      </c>
      <c r="F9" s="54">
        <f t="shared" si="1"/>
        <v>0.72743764172335601</v>
      </c>
      <c r="G9" s="87">
        <v>1.38</v>
      </c>
      <c r="H9" s="128">
        <v>0.6</v>
      </c>
      <c r="I9" s="54">
        <f t="shared" si="2"/>
        <v>0.43478260869565222</v>
      </c>
      <c r="J9" s="87"/>
      <c r="K9" s="135"/>
      <c r="L9" s="54" t="str">
        <f t="shared" si="3"/>
        <v xml:space="preserve"> </v>
      </c>
      <c r="M9" s="87">
        <v>4.04</v>
      </c>
      <c r="N9" s="53">
        <v>1.6</v>
      </c>
      <c r="O9" s="54">
        <f>IF(M9=0," ",IF(N9/M9*100&gt;200,"св.200",N9/M9))</f>
        <v>0.39603960396039606</v>
      </c>
      <c r="P9" s="87">
        <v>104.83</v>
      </c>
      <c r="Q9" s="53">
        <v>78</v>
      </c>
      <c r="R9" s="54">
        <f t="shared" si="5"/>
        <v>0.74406181436611663</v>
      </c>
      <c r="S9" s="1"/>
      <c r="T9" s="1"/>
      <c r="U9" s="1"/>
      <c r="V9" s="1"/>
    </row>
    <row r="10" spans="1:22" ht="30" customHeight="1" x14ac:dyDescent="0.25">
      <c r="A10" s="7">
        <v>2</v>
      </c>
      <c r="B10" s="11"/>
      <c r="C10" s="93" t="s">
        <v>126</v>
      </c>
      <c r="D10" s="94">
        <f>SUM(D11:D16)</f>
        <v>2685.8</v>
      </c>
      <c r="E10" s="94">
        <f>SUM(E11:E16)</f>
        <v>2208.8000000000002</v>
      </c>
      <c r="F10" s="95">
        <f t="shared" si="1"/>
        <v>0.82239928512919802</v>
      </c>
      <c r="G10" s="94">
        <v>547.4799999999999</v>
      </c>
      <c r="H10" s="94">
        <f>SUM(H11:H16)</f>
        <v>641.80000000000007</v>
      </c>
      <c r="I10" s="95">
        <f t="shared" si="2"/>
        <v>1.1722802659457883</v>
      </c>
      <c r="J10" s="94">
        <v>4.8600000000000003</v>
      </c>
      <c r="K10" s="94">
        <f>SUM(K11:K16)</f>
        <v>8.6999999999999993</v>
      </c>
      <c r="L10" s="95">
        <f t="shared" si="3"/>
        <v>1.7901234567901232</v>
      </c>
      <c r="M10" s="94">
        <v>580.72</v>
      </c>
      <c r="N10" s="94">
        <f>SUM(N11:N16)</f>
        <v>428.70000000000005</v>
      </c>
      <c r="O10" s="95">
        <f t="shared" si="4"/>
        <v>0.7382215181154429</v>
      </c>
      <c r="P10" s="94">
        <v>1552.7399999999998</v>
      </c>
      <c r="Q10" s="94">
        <f>SUM(Q11:Q16)</f>
        <v>1129.5999999999999</v>
      </c>
      <c r="R10" s="95">
        <f t="shared" si="5"/>
        <v>0.7274881821811765</v>
      </c>
      <c r="S10" s="1"/>
      <c r="T10" s="1"/>
      <c r="U10" s="1"/>
      <c r="V10" s="1"/>
    </row>
    <row r="11" spans="1:22" s="5" customFormat="1" ht="15.75" customHeight="1" outlineLevel="1" x14ac:dyDescent="0.25">
      <c r="A11" s="6"/>
      <c r="B11" s="6">
        <v>1</v>
      </c>
      <c r="C11" s="52" t="s">
        <v>125</v>
      </c>
      <c r="D11" s="87">
        <f t="shared" ref="D11:D16" si="6">(G11+J11+M11+P11)</f>
        <v>333.03</v>
      </c>
      <c r="E11" s="53">
        <f t="shared" ref="E11:E16" si="7">H11+K11+N11+Q11</f>
        <v>279.2</v>
      </c>
      <c r="F11" s="54">
        <f t="shared" si="1"/>
        <v>0.83836291024832599</v>
      </c>
      <c r="G11" s="87">
        <v>3.88</v>
      </c>
      <c r="H11" s="128">
        <v>3.6</v>
      </c>
      <c r="I11" s="54">
        <f t="shared" si="2"/>
        <v>0.92783505154639179</v>
      </c>
      <c r="J11" s="87"/>
      <c r="K11" s="135"/>
      <c r="L11" s="54" t="str">
        <f t="shared" si="3"/>
        <v xml:space="preserve"> </v>
      </c>
      <c r="M11" s="87">
        <v>141.43</v>
      </c>
      <c r="N11" s="53">
        <v>115.4</v>
      </c>
      <c r="O11" s="54">
        <f t="shared" si="4"/>
        <v>0.81595135402672703</v>
      </c>
      <c r="P11" s="87">
        <v>187.72</v>
      </c>
      <c r="Q11" s="53">
        <v>160.19999999999999</v>
      </c>
      <c r="R11" s="54">
        <f t="shared" si="5"/>
        <v>0.85339867888344334</v>
      </c>
      <c r="S11" s="1"/>
      <c r="T11" s="1"/>
      <c r="U11" s="1"/>
      <c r="V11" s="1"/>
    </row>
    <row r="12" spans="1:22" s="5" customFormat="1" ht="15" customHeight="1" outlineLevel="1" x14ac:dyDescent="0.25">
      <c r="A12" s="6"/>
      <c r="B12" s="6">
        <v>2</v>
      </c>
      <c r="C12" s="52" t="s">
        <v>124</v>
      </c>
      <c r="D12" s="87">
        <f t="shared" si="6"/>
        <v>689.42</v>
      </c>
      <c r="E12" s="53">
        <f t="shared" si="7"/>
        <v>643.20000000000005</v>
      </c>
      <c r="F12" s="54">
        <f t="shared" si="1"/>
        <v>0.93295813872530542</v>
      </c>
      <c r="G12" s="87">
        <v>506.9</v>
      </c>
      <c r="H12" s="128">
        <v>547.5</v>
      </c>
      <c r="I12" s="54">
        <f>IF(G12=0," ",IF(H12/G12*100&gt;200,"св.200",H12/G12))</f>
        <v>1.0800946932333795</v>
      </c>
      <c r="J12" s="87"/>
      <c r="K12" s="135"/>
      <c r="L12" s="54" t="str">
        <f t="shared" si="3"/>
        <v xml:space="preserve"> </v>
      </c>
      <c r="M12" s="87">
        <v>79.849999999999994</v>
      </c>
      <c r="N12" s="53">
        <v>53</v>
      </c>
      <c r="O12" s="54">
        <f t="shared" si="4"/>
        <v>0.66374452097683156</v>
      </c>
      <c r="P12" s="87">
        <v>102.67</v>
      </c>
      <c r="Q12" s="53">
        <v>42.7</v>
      </c>
      <c r="R12" s="54">
        <f t="shared" si="5"/>
        <v>0.41589558780559077</v>
      </c>
      <c r="S12" s="1"/>
      <c r="T12" s="1"/>
      <c r="U12" s="1"/>
      <c r="V12" s="1"/>
    </row>
    <row r="13" spans="1:22" s="5" customFormat="1" ht="15" customHeight="1" outlineLevel="1" x14ac:dyDescent="0.25">
      <c r="A13" s="6"/>
      <c r="B13" s="6">
        <v>3</v>
      </c>
      <c r="C13" s="52" t="s">
        <v>123</v>
      </c>
      <c r="D13" s="87">
        <f t="shared" si="6"/>
        <v>386.7</v>
      </c>
      <c r="E13" s="53">
        <f t="shared" si="7"/>
        <v>352.5</v>
      </c>
      <c r="F13" s="54">
        <f t="shared" si="1"/>
        <v>0.91155934833204033</v>
      </c>
      <c r="G13" s="87">
        <v>33.65</v>
      </c>
      <c r="H13" s="128">
        <v>69</v>
      </c>
      <c r="I13" s="54" t="str">
        <f t="shared" si="2"/>
        <v>св.200</v>
      </c>
      <c r="J13" s="87"/>
      <c r="K13" s="135"/>
      <c r="L13" s="54" t="str">
        <f t="shared" si="3"/>
        <v xml:space="preserve"> </v>
      </c>
      <c r="M13" s="87">
        <v>252.07</v>
      </c>
      <c r="N13" s="53">
        <v>208.3</v>
      </c>
      <c r="O13" s="54">
        <f t="shared" si="4"/>
        <v>0.82635775776570008</v>
      </c>
      <c r="P13" s="87">
        <v>100.98</v>
      </c>
      <c r="Q13" s="53">
        <v>75.2</v>
      </c>
      <c r="R13" s="54">
        <f t="shared" si="5"/>
        <v>0.74470192117250944</v>
      </c>
      <c r="S13" s="1"/>
      <c r="T13" s="1"/>
      <c r="U13" s="1"/>
      <c r="V13" s="1"/>
    </row>
    <row r="14" spans="1:22" s="5" customFormat="1" ht="15" customHeight="1" outlineLevel="1" x14ac:dyDescent="0.25">
      <c r="A14" s="6"/>
      <c r="B14" s="6">
        <v>4</v>
      </c>
      <c r="C14" s="52" t="s">
        <v>86</v>
      </c>
      <c r="D14" s="87">
        <f t="shared" si="6"/>
        <v>339.71000000000004</v>
      </c>
      <c r="E14" s="53">
        <f t="shared" si="7"/>
        <v>251.29999999999998</v>
      </c>
      <c r="F14" s="54">
        <f t="shared" si="1"/>
        <v>0.7397486091077683</v>
      </c>
      <c r="G14" s="87">
        <v>1.29</v>
      </c>
      <c r="H14" s="128">
        <v>5.2</v>
      </c>
      <c r="I14" s="54" t="str">
        <f t="shared" si="2"/>
        <v>св.200</v>
      </c>
      <c r="J14" s="87"/>
      <c r="K14" s="135"/>
      <c r="L14" s="54" t="str">
        <f t="shared" si="3"/>
        <v xml:space="preserve"> </v>
      </c>
      <c r="M14" s="87">
        <v>32.450000000000003</v>
      </c>
      <c r="N14" s="53">
        <v>18.5</v>
      </c>
      <c r="O14" s="54">
        <f t="shared" si="4"/>
        <v>0.57010785824345145</v>
      </c>
      <c r="P14" s="87">
        <v>305.97000000000003</v>
      </c>
      <c r="Q14" s="53">
        <v>227.6</v>
      </c>
      <c r="R14" s="54">
        <f t="shared" si="5"/>
        <v>0.74386377749452548</v>
      </c>
      <c r="S14" s="1"/>
      <c r="T14" s="1"/>
      <c r="U14" s="1"/>
      <c r="V14" s="1"/>
    </row>
    <row r="15" spans="1:22" s="5" customFormat="1" ht="15" customHeight="1" outlineLevel="1" x14ac:dyDescent="0.25">
      <c r="A15" s="6"/>
      <c r="B15" s="6">
        <v>5</v>
      </c>
      <c r="C15" s="52" t="s">
        <v>122</v>
      </c>
      <c r="D15" s="87">
        <f t="shared" si="6"/>
        <v>161.56</v>
      </c>
      <c r="E15" s="53">
        <f t="shared" si="7"/>
        <v>124.8</v>
      </c>
      <c r="F15" s="54">
        <f t="shared" si="1"/>
        <v>0.77246843278039112</v>
      </c>
      <c r="G15" s="87">
        <v>0.18</v>
      </c>
      <c r="H15" s="128">
        <v>0.7</v>
      </c>
      <c r="I15" s="54" t="str">
        <f t="shared" si="2"/>
        <v>св.200</v>
      </c>
      <c r="J15" s="87"/>
      <c r="K15" s="135"/>
      <c r="L15" s="54" t="str">
        <f t="shared" si="3"/>
        <v xml:space="preserve"> </v>
      </c>
      <c r="M15" s="87">
        <v>15.3</v>
      </c>
      <c r="N15" s="53">
        <v>10.5</v>
      </c>
      <c r="O15" s="54">
        <f t="shared" si="4"/>
        <v>0.68627450980392157</v>
      </c>
      <c r="P15" s="87">
        <v>146.08000000000001</v>
      </c>
      <c r="Q15" s="53">
        <v>113.6</v>
      </c>
      <c r="R15" s="54">
        <f t="shared" si="5"/>
        <v>0.77765607886089805</v>
      </c>
      <c r="S15" s="1"/>
      <c r="T15" s="1"/>
      <c r="U15" s="1"/>
      <c r="V15" s="1"/>
    </row>
    <row r="16" spans="1:22" s="5" customFormat="1" ht="15" customHeight="1" outlineLevel="1" x14ac:dyDescent="0.25">
      <c r="A16" s="6"/>
      <c r="B16" s="6">
        <v>6</v>
      </c>
      <c r="C16" s="52" t="s">
        <v>121</v>
      </c>
      <c r="D16" s="87">
        <f t="shared" si="6"/>
        <v>775.38000000000011</v>
      </c>
      <c r="E16" s="53">
        <f t="shared" si="7"/>
        <v>557.79999999999995</v>
      </c>
      <c r="F16" s="54">
        <f t="shared" si="1"/>
        <v>0.71938920271350804</v>
      </c>
      <c r="G16" s="87">
        <v>1.58</v>
      </c>
      <c r="H16" s="128">
        <v>15.8</v>
      </c>
      <c r="I16" s="54" t="str">
        <f t="shared" si="2"/>
        <v>св.200</v>
      </c>
      <c r="J16" s="87">
        <v>4.8600000000000003</v>
      </c>
      <c r="K16" s="135">
        <v>8.6999999999999993</v>
      </c>
      <c r="L16" s="54">
        <f>IF(J16=0," ",IF(K16/J16*100&gt;200,"св.200",K16/J16))</f>
        <v>1.7901234567901232</v>
      </c>
      <c r="M16" s="87">
        <v>59.62</v>
      </c>
      <c r="N16" s="53">
        <v>23</v>
      </c>
      <c r="O16" s="54">
        <f t="shared" si="4"/>
        <v>0.3857765850385777</v>
      </c>
      <c r="P16" s="87">
        <v>709.32</v>
      </c>
      <c r="Q16" s="53">
        <v>510.3</v>
      </c>
      <c r="R16" s="54">
        <f t="shared" si="5"/>
        <v>0.71942141769582135</v>
      </c>
      <c r="S16" s="1"/>
      <c r="T16" s="1"/>
      <c r="U16" s="1"/>
      <c r="V16" s="1"/>
    </row>
    <row r="17" spans="1:22" ht="31.5" customHeight="1" x14ac:dyDescent="0.25">
      <c r="A17" s="7">
        <v>3</v>
      </c>
      <c r="B17" s="11"/>
      <c r="C17" s="93" t="s">
        <v>120</v>
      </c>
      <c r="D17" s="94">
        <f>SUM(D18:D22)</f>
        <v>4701.03</v>
      </c>
      <c r="E17" s="94">
        <f>SUM(E18:E22)</f>
        <v>2488.5</v>
      </c>
      <c r="F17" s="95">
        <f t="shared" si="1"/>
        <v>0.52935207816159435</v>
      </c>
      <c r="G17" s="94">
        <v>743.55000000000007</v>
      </c>
      <c r="H17" s="94">
        <f>SUM(H18:H22)</f>
        <v>384.09999999999997</v>
      </c>
      <c r="I17" s="95">
        <f t="shared" si="2"/>
        <v>0.5165758859525249</v>
      </c>
      <c r="J17" s="94">
        <v>1.25</v>
      </c>
      <c r="K17" s="94">
        <f>SUM(K18:K22)</f>
        <v>3.1</v>
      </c>
      <c r="L17" s="95" t="str">
        <f t="shared" si="3"/>
        <v>св.200</v>
      </c>
      <c r="M17" s="94">
        <v>1796.83</v>
      </c>
      <c r="N17" s="94">
        <f>SUM(N18:N22)</f>
        <v>635.5</v>
      </c>
      <c r="O17" s="95">
        <f t="shared" si="4"/>
        <v>0.35367842255527793</v>
      </c>
      <c r="P17" s="94">
        <v>2159.4</v>
      </c>
      <c r="Q17" s="94">
        <f>SUM(Q18:Q22)</f>
        <v>1465.8</v>
      </c>
      <c r="R17" s="95">
        <f t="shared" si="5"/>
        <v>0.67879966657404833</v>
      </c>
      <c r="S17" s="1"/>
      <c r="T17" s="1"/>
      <c r="U17" s="1"/>
      <c r="V17" s="1"/>
    </row>
    <row r="18" spans="1:22" s="12" customFormat="1" ht="15" customHeight="1" outlineLevel="1" x14ac:dyDescent="0.25">
      <c r="A18" s="6"/>
      <c r="B18" s="10"/>
      <c r="C18" s="52" t="s">
        <v>119</v>
      </c>
      <c r="D18" s="87">
        <f>(G18+J18+M18+P18)</f>
        <v>1702.2600000000002</v>
      </c>
      <c r="E18" s="53">
        <f>H18+K18+N18+Q18</f>
        <v>995.59999999999991</v>
      </c>
      <c r="F18" s="54">
        <f t="shared" si="1"/>
        <v>0.58486952639432266</v>
      </c>
      <c r="G18" s="87">
        <v>579.79</v>
      </c>
      <c r="H18" s="128">
        <v>299</v>
      </c>
      <c r="I18" s="54">
        <f t="shared" si="2"/>
        <v>0.51570396177926492</v>
      </c>
      <c r="J18" s="87">
        <v>1.23</v>
      </c>
      <c r="K18" s="135">
        <v>0.4</v>
      </c>
      <c r="L18" s="54">
        <f t="shared" si="3"/>
        <v>0.32520325203252037</v>
      </c>
      <c r="M18" s="87">
        <v>558.07000000000005</v>
      </c>
      <c r="N18" s="53">
        <v>259.7</v>
      </c>
      <c r="O18" s="54">
        <f t="shared" si="4"/>
        <v>0.46535380866199577</v>
      </c>
      <c r="P18" s="87">
        <v>563.16999999999996</v>
      </c>
      <c r="Q18" s="53">
        <v>436.5</v>
      </c>
      <c r="R18" s="54">
        <f t="shared" si="5"/>
        <v>0.77507679741463509</v>
      </c>
      <c r="S18" s="13"/>
      <c r="T18" s="13"/>
      <c r="U18" s="13"/>
      <c r="V18" s="13"/>
    </row>
    <row r="19" spans="1:22" s="12" customFormat="1" ht="15" customHeight="1" outlineLevel="1" x14ac:dyDescent="0.25">
      <c r="A19" s="6"/>
      <c r="B19" s="10"/>
      <c r="C19" s="52" t="s">
        <v>118</v>
      </c>
      <c r="D19" s="87">
        <f>(G19+J19+M19+P19)</f>
        <v>1601.3600000000001</v>
      </c>
      <c r="E19" s="53">
        <f>H19+K19+N19+Q19</f>
        <v>550.20000000000005</v>
      </c>
      <c r="F19" s="54">
        <f t="shared" si="1"/>
        <v>0.34358295448868464</v>
      </c>
      <c r="G19" s="87">
        <v>149.66</v>
      </c>
      <c r="H19" s="128">
        <v>71.8</v>
      </c>
      <c r="I19" s="54">
        <f t="shared" si="2"/>
        <v>0.47975410931444606</v>
      </c>
      <c r="J19" s="87"/>
      <c r="K19" s="135">
        <v>2.7</v>
      </c>
      <c r="L19" s="54" t="str">
        <f t="shared" si="3"/>
        <v xml:space="preserve"> </v>
      </c>
      <c r="M19" s="87">
        <v>1058.42</v>
      </c>
      <c r="N19" s="53">
        <v>298.39999999999998</v>
      </c>
      <c r="O19" s="54">
        <f t="shared" si="4"/>
        <v>0.28192966875153525</v>
      </c>
      <c r="P19" s="87">
        <v>393.28</v>
      </c>
      <c r="Q19" s="53">
        <v>177.3</v>
      </c>
      <c r="R19" s="54">
        <f t="shared" si="5"/>
        <v>0.45082384052074864</v>
      </c>
      <c r="S19" s="13"/>
      <c r="T19" s="13"/>
      <c r="U19" s="13"/>
      <c r="V19" s="13"/>
    </row>
    <row r="20" spans="1:22" s="12" customFormat="1" ht="15" customHeight="1" outlineLevel="1" x14ac:dyDescent="0.25">
      <c r="A20" s="6"/>
      <c r="B20" s="10"/>
      <c r="C20" s="52" t="s">
        <v>117</v>
      </c>
      <c r="D20" s="87">
        <f>(G20+J20+M20+P20)</f>
        <v>607.91</v>
      </c>
      <c r="E20" s="53">
        <f>H20+K20+N20+Q20</f>
        <v>422.7</v>
      </c>
      <c r="F20" s="54">
        <f t="shared" si="1"/>
        <v>0.6953331907683703</v>
      </c>
      <c r="G20" s="87">
        <v>7.56</v>
      </c>
      <c r="H20" s="128">
        <v>10</v>
      </c>
      <c r="I20" s="54">
        <f t="shared" si="2"/>
        <v>1.3227513227513228</v>
      </c>
      <c r="J20" s="87"/>
      <c r="K20" s="135"/>
      <c r="L20" s="54" t="str">
        <f t="shared" si="3"/>
        <v xml:space="preserve"> </v>
      </c>
      <c r="M20" s="87">
        <v>102.05</v>
      </c>
      <c r="N20" s="53">
        <v>34.700000000000003</v>
      </c>
      <c r="O20" s="54">
        <f t="shared" si="4"/>
        <v>0.34002939735423815</v>
      </c>
      <c r="P20" s="87">
        <v>498.3</v>
      </c>
      <c r="Q20" s="53">
        <v>378</v>
      </c>
      <c r="R20" s="54">
        <f t="shared" si="5"/>
        <v>0.75857916917519563</v>
      </c>
      <c r="S20" s="13"/>
      <c r="T20" s="13"/>
      <c r="U20" s="13"/>
      <c r="V20" s="13"/>
    </row>
    <row r="21" spans="1:22" s="12" customFormat="1" ht="15" customHeight="1" outlineLevel="1" x14ac:dyDescent="0.25">
      <c r="A21" s="6"/>
      <c r="B21" s="10"/>
      <c r="C21" s="52" t="s">
        <v>178</v>
      </c>
      <c r="D21" s="87">
        <f>(G21+J21+M21+P21)</f>
        <v>458.84</v>
      </c>
      <c r="E21" s="53">
        <f>H21+K21+N21+Q21</f>
        <v>297.2</v>
      </c>
      <c r="F21" s="54">
        <f t="shared" si="1"/>
        <v>0.64772033824426811</v>
      </c>
      <c r="G21" s="87">
        <v>6.46</v>
      </c>
      <c r="H21" s="128">
        <v>0.4</v>
      </c>
      <c r="I21" s="54">
        <f t="shared" si="2"/>
        <v>6.1919504643962855E-2</v>
      </c>
      <c r="J21" s="87">
        <v>0.02</v>
      </c>
      <c r="K21" s="135"/>
      <c r="L21" s="54">
        <f t="shared" si="3"/>
        <v>0</v>
      </c>
      <c r="M21" s="87">
        <v>6.1</v>
      </c>
      <c r="N21" s="53">
        <v>4</v>
      </c>
      <c r="O21" s="54">
        <f t="shared" si="4"/>
        <v>0.65573770491803285</v>
      </c>
      <c r="P21" s="87">
        <v>446.26</v>
      </c>
      <c r="Q21" s="53">
        <v>292.8</v>
      </c>
      <c r="R21" s="54">
        <f t="shared" si="5"/>
        <v>0.65611975081790885</v>
      </c>
      <c r="S21" s="13"/>
      <c r="T21" s="13"/>
      <c r="U21" s="13"/>
      <c r="V21" s="13"/>
    </row>
    <row r="22" spans="1:22" s="12" customFormat="1" ht="15" customHeight="1" outlineLevel="1" x14ac:dyDescent="0.25">
      <c r="A22" s="6"/>
      <c r="B22" s="10"/>
      <c r="C22" s="52" t="s">
        <v>116</v>
      </c>
      <c r="D22" s="87">
        <f>(G22+J22+M22+P22)</f>
        <v>330.65999999999997</v>
      </c>
      <c r="E22" s="53">
        <f>H22+K22+N22+Q22</f>
        <v>222.79999999999998</v>
      </c>
      <c r="F22" s="54">
        <f t="shared" si="1"/>
        <v>0.67380390733684148</v>
      </c>
      <c r="G22" s="87">
        <v>0.08</v>
      </c>
      <c r="H22" s="128">
        <v>2.9</v>
      </c>
      <c r="I22" s="54" t="str">
        <f t="shared" si="2"/>
        <v>св.200</v>
      </c>
      <c r="J22" s="87"/>
      <c r="K22" s="135"/>
      <c r="L22" s="54" t="str">
        <f t="shared" si="3"/>
        <v xml:space="preserve"> </v>
      </c>
      <c r="M22" s="87">
        <v>72.19</v>
      </c>
      <c r="N22" s="53">
        <v>38.700000000000003</v>
      </c>
      <c r="O22" s="54">
        <f t="shared" si="4"/>
        <v>0.53608533037816875</v>
      </c>
      <c r="P22" s="87">
        <v>258.39</v>
      </c>
      <c r="Q22" s="53">
        <v>181.2</v>
      </c>
      <c r="R22" s="54">
        <f t="shared" si="5"/>
        <v>0.70126552885173576</v>
      </c>
      <c r="S22" s="13"/>
      <c r="T22" s="13"/>
      <c r="U22" s="13"/>
      <c r="V22" s="13"/>
    </row>
    <row r="23" spans="1:22" ht="30.75" customHeight="1" x14ac:dyDescent="0.25">
      <c r="A23" s="7">
        <v>4</v>
      </c>
      <c r="B23" s="11"/>
      <c r="C23" s="93" t="s">
        <v>148</v>
      </c>
      <c r="D23" s="94">
        <f>SUM(D24:D28)</f>
        <v>5201.66</v>
      </c>
      <c r="E23" s="94">
        <f>SUM(E24:E28)</f>
        <v>4319</v>
      </c>
      <c r="F23" s="95">
        <f t="shared" si="1"/>
        <v>0.83031186198252094</v>
      </c>
      <c r="G23" s="94">
        <v>1425.46</v>
      </c>
      <c r="H23" s="94">
        <f>SUM(H24:H28)</f>
        <v>1604.8</v>
      </c>
      <c r="I23" s="95">
        <f t="shared" si="2"/>
        <v>1.1258120185764595</v>
      </c>
      <c r="J23" s="94"/>
      <c r="K23" s="94">
        <f>SUM(K24:K28)</f>
        <v>0</v>
      </c>
      <c r="L23" s="95" t="str">
        <f t="shared" si="3"/>
        <v xml:space="preserve"> </v>
      </c>
      <c r="M23" s="94">
        <v>1373.92</v>
      </c>
      <c r="N23" s="94">
        <f>SUM(N24:N28)</f>
        <v>842.3</v>
      </c>
      <c r="O23" s="95">
        <f t="shared" si="4"/>
        <v>0.61306335157796665</v>
      </c>
      <c r="P23" s="94">
        <v>2402.2799999999997</v>
      </c>
      <c r="Q23" s="94">
        <f>SUM(Q24:Q28)</f>
        <v>1871.9</v>
      </c>
      <c r="R23" s="95">
        <f t="shared" si="5"/>
        <v>0.77921807616098049</v>
      </c>
      <c r="S23" s="1"/>
      <c r="T23" s="1"/>
      <c r="U23" s="1"/>
      <c r="V23" s="1"/>
    </row>
    <row r="24" spans="1:22" s="5" customFormat="1" ht="15" customHeight="1" outlineLevel="1" x14ac:dyDescent="0.25">
      <c r="A24" s="6"/>
      <c r="B24" s="10"/>
      <c r="C24" s="52" t="s">
        <v>132</v>
      </c>
      <c r="D24" s="87">
        <f>(G24+J24+M24+P24)</f>
        <v>2633.76</v>
      </c>
      <c r="E24" s="53">
        <f>H24+K24+N24+Q24</f>
        <v>2324.4</v>
      </c>
      <c r="F24" s="54">
        <f t="shared" si="1"/>
        <v>0.88254055039183521</v>
      </c>
      <c r="G24" s="87">
        <v>1412.31</v>
      </c>
      <c r="H24" s="128">
        <v>1587.7</v>
      </c>
      <c r="I24" s="54">
        <f t="shared" si="2"/>
        <v>1.1241866162528058</v>
      </c>
      <c r="J24" s="87"/>
      <c r="K24" s="135"/>
      <c r="L24" s="54" t="str">
        <f t="shared" si="3"/>
        <v xml:space="preserve"> </v>
      </c>
      <c r="M24" s="87">
        <v>878.73</v>
      </c>
      <c r="N24" s="53">
        <v>557.20000000000005</v>
      </c>
      <c r="O24" s="54">
        <f t="shared" si="4"/>
        <v>0.63409693534987999</v>
      </c>
      <c r="P24" s="87">
        <v>342.72</v>
      </c>
      <c r="Q24" s="53">
        <v>179.5</v>
      </c>
      <c r="R24" s="54">
        <f t="shared" si="5"/>
        <v>0.52375116713351999</v>
      </c>
      <c r="S24" s="1"/>
      <c r="T24" s="1"/>
      <c r="U24" s="1"/>
      <c r="V24" s="1"/>
    </row>
    <row r="25" spans="1:22" s="5" customFormat="1" ht="15" customHeight="1" outlineLevel="1" x14ac:dyDescent="0.25">
      <c r="A25" s="6"/>
      <c r="B25" s="10"/>
      <c r="C25" s="52" t="s">
        <v>115</v>
      </c>
      <c r="D25" s="87">
        <f>(G25+J25+M25+P25)</f>
        <v>991.88999999999987</v>
      </c>
      <c r="E25" s="53">
        <f>H25+K25+N25+Q25</f>
        <v>637.20000000000005</v>
      </c>
      <c r="F25" s="54">
        <f t="shared" si="1"/>
        <v>0.64240994465112067</v>
      </c>
      <c r="G25" s="87">
        <v>9.17</v>
      </c>
      <c r="H25" s="128">
        <v>12.8</v>
      </c>
      <c r="I25" s="54">
        <f t="shared" si="2"/>
        <v>1.395856052344602</v>
      </c>
      <c r="J25" s="87"/>
      <c r="K25" s="135"/>
      <c r="L25" s="54" t="str">
        <f>IF(K25=0," ",IF(K25/J25*100&gt;200,"св.200",K25/J25))</f>
        <v xml:space="preserve"> </v>
      </c>
      <c r="M25" s="87">
        <v>208.92</v>
      </c>
      <c r="N25" s="53">
        <v>53.8</v>
      </c>
      <c r="O25" s="54">
        <f t="shared" si="4"/>
        <v>0.25751483821558491</v>
      </c>
      <c r="P25" s="87">
        <v>773.8</v>
      </c>
      <c r="Q25" s="53">
        <v>570.6</v>
      </c>
      <c r="R25" s="54">
        <f t="shared" si="5"/>
        <v>0.73739984492116828</v>
      </c>
      <c r="S25" s="1"/>
      <c r="T25" s="1"/>
      <c r="U25" s="1"/>
      <c r="V25" s="1"/>
    </row>
    <row r="26" spans="1:22" s="5" customFormat="1" ht="15" customHeight="1" outlineLevel="1" x14ac:dyDescent="0.25">
      <c r="A26" s="6"/>
      <c r="B26" s="10"/>
      <c r="C26" s="52" t="s">
        <v>114</v>
      </c>
      <c r="D26" s="87">
        <f>(G26+J26+M26+P26)</f>
        <v>362.22999999999996</v>
      </c>
      <c r="E26" s="53">
        <f>H26+K26+N26+Q26</f>
        <v>338.4</v>
      </c>
      <c r="F26" s="54">
        <f t="shared" si="1"/>
        <v>0.93421306904452972</v>
      </c>
      <c r="G26" s="87">
        <v>0.52</v>
      </c>
      <c r="H26" s="128">
        <v>2.2000000000000002</v>
      </c>
      <c r="I26" s="54" t="str">
        <f t="shared" si="2"/>
        <v>св.200</v>
      </c>
      <c r="J26" s="87"/>
      <c r="K26" s="135"/>
      <c r="L26" s="54" t="str">
        <f t="shared" si="3"/>
        <v xml:space="preserve"> </v>
      </c>
      <c r="M26" s="87">
        <v>7.56</v>
      </c>
      <c r="N26" s="53">
        <v>5.3</v>
      </c>
      <c r="O26" s="54">
        <f t="shared" si="4"/>
        <v>0.70105820105820105</v>
      </c>
      <c r="P26" s="87">
        <v>354.15</v>
      </c>
      <c r="Q26" s="53">
        <v>330.9</v>
      </c>
      <c r="R26" s="54">
        <f t="shared" si="5"/>
        <v>0.93434985175772978</v>
      </c>
      <c r="S26" s="1"/>
      <c r="T26" s="1"/>
      <c r="U26" s="1"/>
      <c r="V26" s="1"/>
    </row>
    <row r="27" spans="1:22" s="5" customFormat="1" ht="15" customHeight="1" outlineLevel="1" x14ac:dyDescent="0.25">
      <c r="A27" s="6"/>
      <c r="B27" s="10"/>
      <c r="C27" s="52" t="s">
        <v>113</v>
      </c>
      <c r="D27" s="87">
        <f>(G27+J27+M27+P27)</f>
        <v>709.62</v>
      </c>
      <c r="E27" s="53">
        <f>H27+K27+N27+Q27</f>
        <v>641.6</v>
      </c>
      <c r="F27" s="54">
        <f t="shared" si="1"/>
        <v>0.90414588089399961</v>
      </c>
      <c r="G27" s="87">
        <v>1.24</v>
      </c>
      <c r="H27" s="128"/>
      <c r="I27" s="54">
        <f t="shared" si="2"/>
        <v>0</v>
      </c>
      <c r="J27" s="87"/>
      <c r="K27" s="135"/>
      <c r="L27" s="54" t="str">
        <f t="shared" si="3"/>
        <v xml:space="preserve"> </v>
      </c>
      <c r="M27" s="87">
        <v>187.87</v>
      </c>
      <c r="N27" s="53">
        <v>157.80000000000001</v>
      </c>
      <c r="O27" s="54">
        <f t="shared" si="4"/>
        <v>0.83994251344014481</v>
      </c>
      <c r="P27" s="87">
        <v>520.51</v>
      </c>
      <c r="Q27" s="53">
        <v>483.8</v>
      </c>
      <c r="R27" s="54">
        <f t="shared" si="5"/>
        <v>0.92947301684885986</v>
      </c>
      <c r="S27" s="1"/>
      <c r="T27" s="1"/>
      <c r="U27" s="1"/>
      <c r="V27" s="1"/>
    </row>
    <row r="28" spans="1:22" s="5" customFormat="1" ht="15" customHeight="1" outlineLevel="1" x14ac:dyDescent="0.25">
      <c r="A28" s="6"/>
      <c r="B28" s="10"/>
      <c r="C28" s="52" t="s">
        <v>112</v>
      </c>
      <c r="D28" s="87">
        <f>(G28+J28+M28+P28)</f>
        <v>504.16</v>
      </c>
      <c r="E28" s="53">
        <f>H28+K28+N28+Q28</f>
        <v>377.40000000000003</v>
      </c>
      <c r="F28" s="54">
        <f t="shared" si="1"/>
        <v>0.74857188194224056</v>
      </c>
      <c r="G28" s="87">
        <v>2.2200000000000002</v>
      </c>
      <c r="H28" s="128">
        <v>2.1</v>
      </c>
      <c r="I28" s="54">
        <f t="shared" si="2"/>
        <v>0.94594594594594594</v>
      </c>
      <c r="J28" s="87"/>
      <c r="K28" s="135"/>
      <c r="L28" s="54" t="str">
        <f t="shared" si="3"/>
        <v xml:space="preserve"> </v>
      </c>
      <c r="M28" s="87">
        <v>90.84</v>
      </c>
      <c r="N28" s="53">
        <v>68.2</v>
      </c>
      <c r="O28" s="54">
        <f t="shared" si="4"/>
        <v>0.75077058564509025</v>
      </c>
      <c r="P28" s="87">
        <v>411.1</v>
      </c>
      <c r="Q28" s="53">
        <v>307.10000000000002</v>
      </c>
      <c r="R28" s="54">
        <f t="shared" si="5"/>
        <v>0.74702018973485773</v>
      </c>
      <c r="S28" s="1"/>
      <c r="T28" s="1"/>
      <c r="U28" s="1"/>
      <c r="V28" s="1"/>
    </row>
    <row r="29" spans="1:22" ht="29.25" customHeight="1" x14ac:dyDescent="0.25">
      <c r="A29" s="7">
        <v>5</v>
      </c>
      <c r="B29" s="11"/>
      <c r="C29" s="93" t="s">
        <v>111</v>
      </c>
      <c r="D29" s="94">
        <f t="shared" ref="D29:E29" si="8">SUM(D30:D40)</f>
        <v>19353.439999999999</v>
      </c>
      <c r="E29" s="94">
        <f t="shared" si="8"/>
        <v>14399.93</v>
      </c>
      <c r="F29" s="94">
        <f t="shared" ref="F29:I29" si="9">SUM(F30:F40)</f>
        <v>7.6057347741192718</v>
      </c>
      <c r="G29" s="94">
        <v>546.85</v>
      </c>
      <c r="H29" s="94">
        <f t="shared" ref="H29" si="10">SUM(H30:H40)</f>
        <v>536.80000000000007</v>
      </c>
      <c r="I29" s="94">
        <f t="shared" si="9"/>
        <v>6.3180728420070675</v>
      </c>
      <c r="J29" s="94">
        <v>1.26</v>
      </c>
      <c r="K29" s="94">
        <f t="shared" ref="K29" si="11">SUM(K30:K40)</f>
        <v>3.3</v>
      </c>
      <c r="L29" s="95" t="str">
        <f t="shared" si="3"/>
        <v>св.200</v>
      </c>
      <c r="M29" s="94">
        <v>3575.92</v>
      </c>
      <c r="N29" s="94">
        <f t="shared" ref="N29" si="12">SUM(N30:N40)</f>
        <v>2174.63</v>
      </c>
      <c r="O29" s="95">
        <f t="shared" si="4"/>
        <v>0.60813161368263269</v>
      </c>
      <c r="P29" s="94">
        <v>15229.41</v>
      </c>
      <c r="Q29" s="94">
        <f t="shared" ref="Q29" si="13">SUM(Q30:Q40)</f>
        <v>11685.200000000003</v>
      </c>
      <c r="R29" s="95">
        <f t="shared" si="5"/>
        <v>0.76727857481018646</v>
      </c>
      <c r="S29" s="1"/>
      <c r="T29" s="1"/>
      <c r="U29" s="1"/>
      <c r="V29" s="1"/>
    </row>
    <row r="30" spans="1:22" s="5" customFormat="1" ht="15" customHeight="1" outlineLevel="1" x14ac:dyDescent="0.25">
      <c r="A30" s="6"/>
      <c r="B30" s="10"/>
      <c r="C30" s="52" t="s">
        <v>110</v>
      </c>
      <c r="D30" s="87">
        <f t="shared" ref="D30:D40" si="14">(G30+J30+M30+P30)</f>
        <v>756.41000000000008</v>
      </c>
      <c r="E30" s="53">
        <f>H30+K30+N30+Q30</f>
        <v>418.5</v>
      </c>
      <c r="F30" s="54">
        <f t="shared" si="1"/>
        <v>0.55327137399029624</v>
      </c>
      <c r="G30" s="87">
        <v>8.23</v>
      </c>
      <c r="H30" s="128">
        <v>2.2000000000000002</v>
      </c>
      <c r="I30" s="54">
        <f t="shared" si="2"/>
        <v>0.26731470230862697</v>
      </c>
      <c r="J30" s="87"/>
      <c r="K30" s="135"/>
      <c r="L30" s="54" t="str">
        <f t="shared" si="3"/>
        <v xml:space="preserve"> </v>
      </c>
      <c r="M30" s="87">
        <v>125.11</v>
      </c>
      <c r="N30" s="53">
        <v>73.7</v>
      </c>
      <c r="O30" s="54">
        <f t="shared" si="4"/>
        <v>0.58908160818479738</v>
      </c>
      <c r="P30" s="87">
        <v>623.07000000000005</v>
      </c>
      <c r="Q30" s="53">
        <v>342.6</v>
      </c>
      <c r="R30" s="54">
        <f t="shared" si="5"/>
        <v>0.54985796138475607</v>
      </c>
      <c r="S30" s="1"/>
      <c r="T30" s="1"/>
      <c r="U30" s="1"/>
      <c r="V30" s="1"/>
    </row>
    <row r="31" spans="1:22" s="5" customFormat="1" ht="15" customHeight="1" outlineLevel="1" x14ac:dyDescent="0.25">
      <c r="A31" s="6"/>
      <c r="B31" s="10"/>
      <c r="C31" s="52" t="s">
        <v>109</v>
      </c>
      <c r="D31" s="87">
        <f t="shared" si="14"/>
        <v>1830.06</v>
      </c>
      <c r="E31" s="53">
        <f t="shared" ref="E31:E40" si="15">H31+K31+N31+Q31</f>
        <v>1029.8</v>
      </c>
      <c r="F31" s="54">
        <f t="shared" si="1"/>
        <v>0.5627137908046731</v>
      </c>
      <c r="G31" s="87">
        <v>58.16</v>
      </c>
      <c r="H31" s="128">
        <v>164.1</v>
      </c>
      <c r="I31" s="54" t="str">
        <f t="shared" si="2"/>
        <v>св.200</v>
      </c>
      <c r="J31" s="87"/>
      <c r="K31" s="135"/>
      <c r="L31" s="54" t="str">
        <f t="shared" si="3"/>
        <v xml:space="preserve"> </v>
      </c>
      <c r="M31" s="87">
        <v>224.4</v>
      </c>
      <c r="N31" s="53">
        <v>90.7</v>
      </c>
      <c r="O31" s="54">
        <f t="shared" si="4"/>
        <v>0.40418894830659535</v>
      </c>
      <c r="P31" s="87">
        <v>1547.5</v>
      </c>
      <c r="Q31" s="53">
        <v>775</v>
      </c>
      <c r="R31" s="54">
        <f t="shared" si="5"/>
        <v>0.50080775444264947</v>
      </c>
      <c r="S31" s="1"/>
      <c r="T31" s="1"/>
      <c r="U31" s="1"/>
      <c r="V31" s="1"/>
    </row>
    <row r="32" spans="1:22" s="5" customFormat="1" ht="15" customHeight="1" outlineLevel="1" x14ac:dyDescent="0.25">
      <c r="A32" s="6"/>
      <c r="B32" s="10"/>
      <c r="C32" s="52" t="s">
        <v>108</v>
      </c>
      <c r="D32" s="87">
        <f t="shared" si="14"/>
        <v>927.54</v>
      </c>
      <c r="E32" s="53">
        <f t="shared" si="15"/>
        <v>660.8</v>
      </c>
      <c r="F32" s="54">
        <f t="shared" si="1"/>
        <v>0.71242210578519527</v>
      </c>
      <c r="G32" s="87">
        <v>125.41</v>
      </c>
      <c r="H32" s="128">
        <v>128.30000000000001</v>
      </c>
      <c r="I32" s="54">
        <f t="shared" si="2"/>
        <v>1.0230444143210271</v>
      </c>
      <c r="J32" s="87"/>
      <c r="K32" s="135"/>
      <c r="L32" s="54" t="str">
        <f t="shared" si="3"/>
        <v xml:space="preserve"> </v>
      </c>
      <c r="M32" s="87">
        <v>227.11</v>
      </c>
      <c r="N32" s="53">
        <v>136.5</v>
      </c>
      <c r="O32" s="54">
        <f t="shared" si="4"/>
        <v>0.60103033772180881</v>
      </c>
      <c r="P32" s="87">
        <v>575.02</v>
      </c>
      <c r="Q32" s="53">
        <v>396</v>
      </c>
      <c r="R32" s="54">
        <f t="shared" si="5"/>
        <v>0.68867169837570874</v>
      </c>
      <c r="S32" s="1"/>
      <c r="T32" s="1"/>
      <c r="U32" s="1"/>
      <c r="V32" s="1"/>
    </row>
    <row r="33" spans="1:22" s="5" customFormat="1" ht="15" customHeight="1" outlineLevel="1" x14ac:dyDescent="0.25">
      <c r="A33" s="6"/>
      <c r="B33" s="10"/>
      <c r="C33" s="52" t="s">
        <v>107</v>
      </c>
      <c r="D33" s="87">
        <f t="shared" si="14"/>
        <v>1366.6799999999998</v>
      </c>
      <c r="E33" s="53">
        <f t="shared" si="15"/>
        <v>1044.9000000000001</v>
      </c>
      <c r="F33" s="54">
        <f t="shared" si="1"/>
        <v>0.76455351655105819</v>
      </c>
      <c r="G33" s="87">
        <v>47.84</v>
      </c>
      <c r="H33" s="128">
        <v>52.6</v>
      </c>
      <c r="I33" s="54">
        <f t="shared" si="2"/>
        <v>1.0994983277591972</v>
      </c>
      <c r="J33" s="87"/>
      <c r="K33" s="135"/>
      <c r="L33" s="54" t="str">
        <f>IF(J33=0," ",IF(K33/J33*100&gt;200,"св.200",K33/J33))</f>
        <v xml:space="preserve"> </v>
      </c>
      <c r="M33" s="87">
        <v>420.91</v>
      </c>
      <c r="N33" s="53">
        <v>342.4</v>
      </c>
      <c r="O33" s="54">
        <f t="shared" si="4"/>
        <v>0.81347556484759198</v>
      </c>
      <c r="P33" s="87">
        <v>897.93</v>
      </c>
      <c r="Q33" s="53">
        <v>649.9</v>
      </c>
      <c r="R33" s="54">
        <f t="shared" si="5"/>
        <v>0.72377579544062454</v>
      </c>
      <c r="S33" s="1"/>
      <c r="T33" s="1"/>
      <c r="U33" s="1"/>
      <c r="V33" s="1"/>
    </row>
    <row r="34" spans="1:22" s="5" customFormat="1" ht="15" customHeight="1" outlineLevel="1" x14ac:dyDescent="0.25">
      <c r="A34" s="6"/>
      <c r="B34" s="10"/>
      <c r="C34" s="52" t="s">
        <v>106</v>
      </c>
      <c r="D34" s="87">
        <f t="shared" si="14"/>
        <v>2673</v>
      </c>
      <c r="E34" s="53">
        <f t="shared" si="15"/>
        <v>1750</v>
      </c>
      <c r="F34" s="54">
        <f t="shared" si="1"/>
        <v>0.6546950991395436</v>
      </c>
      <c r="G34" s="87">
        <v>41.13</v>
      </c>
      <c r="H34" s="128">
        <v>47.2</v>
      </c>
      <c r="I34" s="54">
        <f t="shared" si="2"/>
        <v>1.1475808412351083</v>
      </c>
      <c r="J34" s="87">
        <v>0.36</v>
      </c>
      <c r="K34" s="135">
        <v>0.8</v>
      </c>
      <c r="L34" s="54" t="str">
        <f t="shared" si="3"/>
        <v>св.200</v>
      </c>
      <c r="M34" s="87">
        <v>657.67</v>
      </c>
      <c r="N34" s="53">
        <v>230.6</v>
      </c>
      <c r="O34" s="54">
        <f t="shared" si="4"/>
        <v>0.3506317758146183</v>
      </c>
      <c r="P34" s="87">
        <v>1973.84</v>
      </c>
      <c r="Q34" s="53">
        <v>1471.4</v>
      </c>
      <c r="R34" s="54">
        <f t="shared" si="5"/>
        <v>0.74545049244113004</v>
      </c>
      <c r="S34" s="1"/>
      <c r="T34" s="1"/>
      <c r="U34" s="1"/>
      <c r="V34" s="1"/>
    </row>
    <row r="35" spans="1:22" s="5" customFormat="1" ht="15" customHeight="1" outlineLevel="1" x14ac:dyDescent="0.25">
      <c r="A35" s="6"/>
      <c r="B35" s="10"/>
      <c r="C35" s="52" t="s">
        <v>105</v>
      </c>
      <c r="D35" s="87">
        <f t="shared" si="14"/>
        <v>1816.66</v>
      </c>
      <c r="E35" s="53">
        <f t="shared" si="15"/>
        <v>1215.2</v>
      </c>
      <c r="F35" s="54">
        <f t="shared" si="1"/>
        <v>0.66891988594453555</v>
      </c>
      <c r="G35" s="87">
        <v>6.31</v>
      </c>
      <c r="H35" s="128">
        <v>1.9</v>
      </c>
      <c r="I35" s="54">
        <f t="shared" si="2"/>
        <v>0.3011093502377179</v>
      </c>
      <c r="J35" s="87">
        <v>0.9</v>
      </c>
      <c r="K35" s="135">
        <v>1.8</v>
      </c>
      <c r="L35" s="54">
        <f t="shared" si="3"/>
        <v>2</v>
      </c>
      <c r="M35" s="87">
        <v>224.79</v>
      </c>
      <c r="N35" s="53">
        <v>127.8</v>
      </c>
      <c r="O35" s="54">
        <f t="shared" si="4"/>
        <v>0.56853062858668091</v>
      </c>
      <c r="P35" s="87">
        <v>1584.66</v>
      </c>
      <c r="Q35" s="53">
        <v>1083.7</v>
      </c>
      <c r="R35" s="54">
        <f t="shared" si="5"/>
        <v>0.68386909494781212</v>
      </c>
      <c r="S35" s="1"/>
      <c r="T35" s="1"/>
      <c r="U35" s="1"/>
      <c r="V35" s="1"/>
    </row>
    <row r="36" spans="1:22" s="5" customFormat="1" ht="15" customHeight="1" outlineLevel="1" x14ac:dyDescent="0.25">
      <c r="A36" s="6"/>
      <c r="B36" s="10"/>
      <c r="C36" s="52" t="s">
        <v>104</v>
      </c>
      <c r="D36" s="87">
        <f t="shared" si="14"/>
        <v>6909.9400000000005</v>
      </c>
      <c r="E36" s="53">
        <f t="shared" si="15"/>
        <v>5871.13</v>
      </c>
      <c r="F36" s="54">
        <f t="shared" si="1"/>
        <v>0.84966439650706083</v>
      </c>
      <c r="G36" s="87">
        <v>232.73</v>
      </c>
      <c r="H36" s="128">
        <v>61.6</v>
      </c>
      <c r="I36" s="54">
        <f t="shared" si="2"/>
        <v>0.26468439822970824</v>
      </c>
      <c r="J36" s="87"/>
      <c r="K36" s="135">
        <v>0.7</v>
      </c>
      <c r="L36" s="54"/>
      <c r="M36" s="87">
        <v>1018.28</v>
      </c>
      <c r="N36" s="53">
        <v>697.53</v>
      </c>
      <c r="O36" s="54">
        <f t="shared" si="4"/>
        <v>0.68500805279490906</v>
      </c>
      <c r="P36" s="87">
        <v>5658.93</v>
      </c>
      <c r="Q36" s="53">
        <v>5111.3</v>
      </c>
      <c r="R36" s="54">
        <f t="shared" si="5"/>
        <v>0.90322728855101586</v>
      </c>
      <c r="S36" s="1"/>
      <c r="T36" s="1"/>
      <c r="U36" s="1"/>
      <c r="V36" s="1"/>
    </row>
    <row r="37" spans="1:22" s="5" customFormat="1" ht="15" customHeight="1" outlineLevel="1" x14ac:dyDescent="0.25">
      <c r="A37" s="6"/>
      <c r="B37" s="10"/>
      <c r="C37" s="52" t="s">
        <v>103</v>
      </c>
      <c r="D37" s="87">
        <f t="shared" si="14"/>
        <v>164.41</v>
      </c>
      <c r="E37" s="53">
        <f t="shared" si="15"/>
        <v>81.2</v>
      </c>
      <c r="F37" s="54">
        <f t="shared" ref="F37:F62" si="16">IF(D37=0," ",IF(E37/D37*100&gt;200,"св.200",E37/D37))</f>
        <v>0.49388723313667054</v>
      </c>
      <c r="G37" s="87">
        <v>2.1800000000000002</v>
      </c>
      <c r="H37" s="128">
        <v>2.2000000000000002</v>
      </c>
      <c r="I37" s="54">
        <f t="shared" si="2"/>
        <v>1.0091743119266054</v>
      </c>
      <c r="J37" s="87"/>
      <c r="K37" s="135"/>
      <c r="L37" s="54" t="str">
        <f t="shared" ref="L37:L65" si="17">IF(J37=0," ",IF(K37/J37*100&gt;200,"св.200",K37/J37))</f>
        <v xml:space="preserve"> </v>
      </c>
      <c r="M37" s="87">
        <v>27.3</v>
      </c>
      <c r="N37" s="53">
        <v>18.5</v>
      </c>
      <c r="O37" s="54">
        <f t="shared" ref="O37:O67" si="18">IF(M37=0," ",IF(N37/M37*100&gt;200,"св.200",N37/M37))</f>
        <v>0.67765567765567769</v>
      </c>
      <c r="P37" s="87">
        <v>134.93</v>
      </c>
      <c r="Q37" s="53">
        <v>60.5</v>
      </c>
      <c r="R37" s="54">
        <f t="shared" ref="R37:R62" si="19">IF(P37=0," ",IF(Q37/P37*100&gt;200,"св.200",Q37/P37))</f>
        <v>0.44838064181427406</v>
      </c>
      <c r="S37" s="1"/>
      <c r="T37" s="1"/>
      <c r="U37" s="1"/>
      <c r="V37" s="1"/>
    </row>
    <row r="38" spans="1:22" s="5" customFormat="1" ht="15" customHeight="1" outlineLevel="1" x14ac:dyDescent="0.25">
      <c r="A38" s="6"/>
      <c r="B38" s="10"/>
      <c r="C38" s="52" t="s">
        <v>102</v>
      </c>
      <c r="D38" s="87">
        <f t="shared" si="14"/>
        <v>830.01</v>
      </c>
      <c r="E38" s="53">
        <f t="shared" si="15"/>
        <v>831.1</v>
      </c>
      <c r="F38" s="54">
        <f t="shared" si="16"/>
        <v>1.0013132371899134</v>
      </c>
      <c r="G38" s="87">
        <v>16.14</v>
      </c>
      <c r="H38" s="128">
        <v>68.900000000000006</v>
      </c>
      <c r="I38" s="54" t="str">
        <f t="shared" si="2"/>
        <v>св.200</v>
      </c>
      <c r="J38" s="87"/>
      <c r="K38" s="135"/>
      <c r="L38" s="54" t="str">
        <f t="shared" si="17"/>
        <v xml:space="preserve"> </v>
      </c>
      <c r="M38" s="87">
        <v>279.86</v>
      </c>
      <c r="N38" s="53">
        <v>189.1</v>
      </c>
      <c r="O38" s="54">
        <f t="shared" si="18"/>
        <v>0.67569499035231895</v>
      </c>
      <c r="P38" s="87">
        <v>534.01</v>
      </c>
      <c r="Q38" s="53">
        <v>573.1</v>
      </c>
      <c r="R38" s="54">
        <f t="shared" si="19"/>
        <v>1.0732008763880827</v>
      </c>
      <c r="S38" s="1"/>
      <c r="T38" s="1"/>
      <c r="U38" s="1"/>
      <c r="V38" s="1"/>
    </row>
    <row r="39" spans="1:22" s="5" customFormat="1" ht="15" customHeight="1" outlineLevel="1" x14ac:dyDescent="0.25">
      <c r="A39" s="6"/>
      <c r="B39" s="10"/>
      <c r="C39" s="52" t="s">
        <v>101</v>
      </c>
      <c r="D39" s="87">
        <f t="shared" si="14"/>
        <v>550.14</v>
      </c>
      <c r="E39" s="53">
        <f t="shared" si="15"/>
        <v>313.5</v>
      </c>
      <c r="F39" s="54">
        <f t="shared" si="16"/>
        <v>0.56985494601374198</v>
      </c>
      <c r="G39" s="87">
        <v>0.35</v>
      </c>
      <c r="H39" s="128">
        <v>0.1</v>
      </c>
      <c r="I39" s="54">
        <f t="shared" si="2"/>
        <v>0.28571428571428575</v>
      </c>
      <c r="J39" s="87"/>
      <c r="K39" s="135"/>
      <c r="L39" s="54" t="str">
        <f t="shared" si="17"/>
        <v xml:space="preserve"> </v>
      </c>
      <c r="M39" s="87">
        <v>138.58000000000001</v>
      </c>
      <c r="N39" s="53">
        <v>100.4</v>
      </c>
      <c r="O39" s="54">
        <f t="shared" si="18"/>
        <v>0.72449126858132484</v>
      </c>
      <c r="P39" s="87">
        <v>411.21</v>
      </c>
      <c r="Q39" s="53">
        <v>213</v>
      </c>
      <c r="R39" s="54">
        <f t="shared" si="19"/>
        <v>0.51798351207412274</v>
      </c>
      <c r="S39" s="1"/>
      <c r="T39" s="1"/>
      <c r="U39" s="1"/>
      <c r="V39" s="1"/>
    </row>
    <row r="40" spans="1:22" s="5" customFormat="1" ht="15" customHeight="1" outlineLevel="1" x14ac:dyDescent="0.25">
      <c r="A40" s="6"/>
      <c r="B40" s="10"/>
      <c r="C40" s="52" t="s">
        <v>100</v>
      </c>
      <c r="D40" s="87">
        <f t="shared" si="14"/>
        <v>1528.59</v>
      </c>
      <c r="E40" s="53">
        <f t="shared" si="15"/>
        <v>1183.8</v>
      </c>
      <c r="F40" s="54">
        <f t="shared" si="16"/>
        <v>0.7744391890565816</v>
      </c>
      <c r="G40" s="87">
        <v>8.3699999999999992</v>
      </c>
      <c r="H40" s="128">
        <v>7.7</v>
      </c>
      <c r="I40" s="54">
        <f t="shared" si="2"/>
        <v>0.91995221027479102</v>
      </c>
      <c r="J40" s="87"/>
      <c r="K40" s="135"/>
      <c r="L40" s="54" t="str">
        <f t="shared" si="17"/>
        <v xml:space="preserve"> </v>
      </c>
      <c r="M40" s="87">
        <v>231.91</v>
      </c>
      <c r="N40" s="53">
        <v>167.4</v>
      </c>
      <c r="O40" s="54">
        <f t="shared" si="18"/>
        <v>0.72183174507351988</v>
      </c>
      <c r="P40" s="87">
        <v>1288.31</v>
      </c>
      <c r="Q40" s="53">
        <v>1008.7</v>
      </c>
      <c r="R40" s="54">
        <f t="shared" si="19"/>
        <v>0.78296372767423994</v>
      </c>
      <c r="S40" s="1"/>
      <c r="T40" s="1"/>
      <c r="U40" s="1"/>
      <c r="V40" s="1"/>
    </row>
    <row r="41" spans="1:22" ht="30.75" customHeight="1" x14ac:dyDescent="0.25">
      <c r="A41" s="7">
        <v>6</v>
      </c>
      <c r="B41" s="11"/>
      <c r="C41" s="93" t="s">
        <v>99</v>
      </c>
      <c r="D41" s="94">
        <f>SUM(D42:D46)</f>
        <v>3467.46</v>
      </c>
      <c r="E41" s="94">
        <f>SUM(E42:E46)</f>
        <v>3403.5000000000005</v>
      </c>
      <c r="F41" s="95">
        <f t="shared" si="16"/>
        <v>0.98155422124552283</v>
      </c>
      <c r="G41" s="94">
        <v>250.73</v>
      </c>
      <c r="H41" s="94">
        <f>SUM(H42:H46)</f>
        <v>371.09999999999997</v>
      </c>
      <c r="I41" s="95">
        <f t="shared" si="2"/>
        <v>1.4800781717385234</v>
      </c>
      <c r="J41" s="94">
        <v>0.41</v>
      </c>
      <c r="K41" s="94">
        <f>SUM(K42:K46)</f>
        <v>827.7</v>
      </c>
      <c r="L41" s="95" t="str">
        <f t="shared" si="17"/>
        <v>св.200</v>
      </c>
      <c r="M41" s="94">
        <v>632.5</v>
      </c>
      <c r="N41" s="94">
        <f>SUM(N42:N46)</f>
        <v>438.6</v>
      </c>
      <c r="O41" s="95">
        <f t="shared" si="18"/>
        <v>0.69343873517786569</v>
      </c>
      <c r="P41" s="94">
        <v>2583.8200000000002</v>
      </c>
      <c r="Q41" s="94">
        <f>SUM(Q42:Q46)</f>
        <v>1766.1000000000001</v>
      </c>
      <c r="R41" s="95">
        <f t="shared" si="19"/>
        <v>0.68352284601868551</v>
      </c>
      <c r="S41" s="1"/>
      <c r="T41" s="1"/>
      <c r="U41" s="1"/>
      <c r="V41" s="1"/>
    </row>
    <row r="42" spans="1:22" s="5" customFormat="1" ht="15" customHeight="1" outlineLevel="1" x14ac:dyDescent="0.25">
      <c r="A42" s="6"/>
      <c r="B42" s="10"/>
      <c r="C42" s="52" t="s">
        <v>98</v>
      </c>
      <c r="D42" s="87">
        <f>(G42+J42+M42+P42)</f>
        <v>1131.94</v>
      </c>
      <c r="E42" s="53">
        <f>H42+K42+N42+Q42</f>
        <v>1093.9000000000001</v>
      </c>
      <c r="F42" s="54">
        <f t="shared" si="16"/>
        <v>0.96639397847942476</v>
      </c>
      <c r="G42" s="87">
        <v>234.01</v>
      </c>
      <c r="H42" s="128">
        <v>354.8</v>
      </c>
      <c r="I42" s="54">
        <f t="shared" si="2"/>
        <v>1.5161745224563055</v>
      </c>
      <c r="J42" s="87">
        <v>0.3</v>
      </c>
      <c r="K42" s="135">
        <v>15</v>
      </c>
      <c r="L42" s="54" t="str">
        <f>IF(K42=0," ",IF(K42/J42*100&gt;200,"св.200",K42/J42))</f>
        <v>св.200</v>
      </c>
      <c r="M42" s="87">
        <v>388.84</v>
      </c>
      <c r="N42" s="53">
        <v>275.89999999999998</v>
      </c>
      <c r="O42" s="54">
        <f t="shared" si="18"/>
        <v>0.70954634296883035</v>
      </c>
      <c r="P42" s="87">
        <v>508.79</v>
      </c>
      <c r="Q42" s="53">
        <v>448.2</v>
      </c>
      <c r="R42" s="54">
        <f t="shared" si="19"/>
        <v>0.88091353996737354</v>
      </c>
      <c r="S42" s="1"/>
      <c r="T42" s="1"/>
      <c r="U42" s="1"/>
      <c r="V42" s="1"/>
    </row>
    <row r="43" spans="1:22" s="5" customFormat="1" ht="15" customHeight="1" outlineLevel="1" x14ac:dyDescent="0.25">
      <c r="A43" s="6"/>
      <c r="B43" s="10"/>
      <c r="C43" s="52" t="s">
        <v>97</v>
      </c>
      <c r="D43" s="87">
        <f>(G43+J43+M43+P43)</f>
        <v>1103.5899999999999</v>
      </c>
      <c r="E43" s="53">
        <f>H43+K43+N43+Q43</f>
        <v>719.9</v>
      </c>
      <c r="F43" s="54">
        <f t="shared" si="16"/>
        <v>0.6523255919317863</v>
      </c>
      <c r="G43" s="87">
        <v>13.79</v>
      </c>
      <c r="H43" s="128">
        <v>15.9</v>
      </c>
      <c r="I43" s="54">
        <f t="shared" si="2"/>
        <v>1.1530094271211024</v>
      </c>
      <c r="J43" s="87"/>
      <c r="K43" s="135">
        <v>160.19999999999999</v>
      </c>
      <c r="L43" s="54" t="str">
        <f t="shared" si="17"/>
        <v xml:space="preserve"> </v>
      </c>
      <c r="M43" s="87">
        <v>57.19</v>
      </c>
      <c r="N43" s="53">
        <v>18.3</v>
      </c>
      <c r="O43" s="54">
        <f t="shared" si="18"/>
        <v>0.31998601154047912</v>
      </c>
      <c r="P43" s="87">
        <v>1032.6099999999999</v>
      </c>
      <c r="Q43" s="53">
        <v>525.5</v>
      </c>
      <c r="R43" s="54">
        <f t="shared" si="19"/>
        <v>0.50890462033100592</v>
      </c>
      <c r="S43" s="1"/>
      <c r="T43" s="1"/>
      <c r="U43" s="1"/>
      <c r="V43" s="1"/>
    </row>
    <row r="44" spans="1:22" s="5" customFormat="1" ht="15" customHeight="1" outlineLevel="1" x14ac:dyDescent="0.25">
      <c r="A44" s="6"/>
      <c r="B44" s="10"/>
      <c r="C44" s="52" t="s">
        <v>96</v>
      </c>
      <c r="D44" s="87">
        <f>(G44+J44+M44+P44)</f>
        <v>361.61</v>
      </c>
      <c r="E44" s="53">
        <f>H44+K44+N44+Q44</f>
        <v>140.5</v>
      </c>
      <c r="F44" s="54">
        <f t="shared" si="16"/>
        <v>0.38854013992975855</v>
      </c>
      <c r="G44" s="87">
        <v>2.35</v>
      </c>
      <c r="H44" s="128">
        <v>0.4</v>
      </c>
      <c r="I44" s="54">
        <f t="shared" si="2"/>
        <v>0.1702127659574468</v>
      </c>
      <c r="J44" s="87"/>
      <c r="K44" s="135"/>
      <c r="L44" s="54" t="str">
        <f t="shared" si="17"/>
        <v xml:space="preserve"> </v>
      </c>
      <c r="M44" s="87">
        <v>34.82</v>
      </c>
      <c r="N44" s="53">
        <v>16.899999999999999</v>
      </c>
      <c r="O44" s="54">
        <f t="shared" si="18"/>
        <v>0.48535324526134399</v>
      </c>
      <c r="P44" s="87">
        <v>324.44</v>
      </c>
      <c r="Q44" s="53">
        <v>123.2</v>
      </c>
      <c r="R44" s="54">
        <f t="shared" si="19"/>
        <v>0.37973122919492047</v>
      </c>
      <c r="S44" s="1"/>
      <c r="T44" s="1"/>
      <c r="U44" s="1"/>
      <c r="V44" s="1"/>
    </row>
    <row r="45" spans="1:22" s="5" customFormat="1" ht="15" customHeight="1" outlineLevel="1" x14ac:dyDescent="0.25">
      <c r="A45" s="6"/>
      <c r="B45" s="10"/>
      <c r="C45" s="52" t="s">
        <v>95</v>
      </c>
      <c r="D45" s="87">
        <f>(G45+J45+M45+P45)</f>
        <v>211.04</v>
      </c>
      <c r="E45" s="53">
        <f>H45+K45+N45+Q45</f>
        <v>184.29999999999998</v>
      </c>
      <c r="F45" s="54">
        <f t="shared" si="16"/>
        <v>0.87329416224412426</v>
      </c>
      <c r="G45" s="87">
        <v>0.56999999999999995</v>
      </c>
      <c r="H45" s="128"/>
      <c r="I45" s="54">
        <f t="shared" si="2"/>
        <v>0</v>
      </c>
      <c r="J45" s="87"/>
      <c r="K45" s="135"/>
      <c r="L45" s="54" t="str">
        <f t="shared" si="17"/>
        <v xml:space="preserve"> </v>
      </c>
      <c r="M45" s="87">
        <v>53.24</v>
      </c>
      <c r="N45" s="53">
        <v>48.1</v>
      </c>
      <c r="O45" s="54">
        <f t="shared" si="18"/>
        <v>0.90345604808414726</v>
      </c>
      <c r="P45" s="87">
        <v>157.22999999999999</v>
      </c>
      <c r="Q45" s="53">
        <v>136.19999999999999</v>
      </c>
      <c r="R45" s="54">
        <f t="shared" si="19"/>
        <v>0.86624689944667044</v>
      </c>
      <c r="S45" s="1"/>
      <c r="T45" s="1"/>
      <c r="U45" s="1"/>
      <c r="V45" s="1"/>
    </row>
    <row r="46" spans="1:22" s="5" customFormat="1" ht="15" customHeight="1" outlineLevel="1" x14ac:dyDescent="0.25">
      <c r="A46" s="6"/>
      <c r="B46" s="10"/>
      <c r="C46" s="52" t="s">
        <v>179</v>
      </c>
      <c r="D46" s="87">
        <f>(G46+J46+M46+P46)</f>
        <v>659.28</v>
      </c>
      <c r="E46" s="53">
        <f>H46+K46+N46+Q46</f>
        <v>1264.9000000000001</v>
      </c>
      <c r="F46" s="54">
        <f t="shared" si="16"/>
        <v>1.9186081786190998</v>
      </c>
      <c r="G46" s="87">
        <v>0.01</v>
      </c>
      <c r="H46" s="128"/>
      <c r="I46" s="54">
        <f t="shared" si="2"/>
        <v>0</v>
      </c>
      <c r="J46" s="87">
        <v>0.11</v>
      </c>
      <c r="K46" s="135">
        <v>652.5</v>
      </c>
      <c r="L46" s="54" t="str">
        <f t="shared" si="17"/>
        <v>св.200</v>
      </c>
      <c r="M46" s="87">
        <v>98.41</v>
      </c>
      <c r="N46" s="53">
        <v>79.400000000000006</v>
      </c>
      <c r="O46" s="54">
        <f t="shared" si="18"/>
        <v>0.80682857433187694</v>
      </c>
      <c r="P46" s="87">
        <v>560.75</v>
      </c>
      <c r="Q46" s="53">
        <v>533</v>
      </c>
      <c r="R46" s="54">
        <f t="shared" si="19"/>
        <v>0.95051270619705752</v>
      </c>
      <c r="S46" s="1"/>
      <c r="T46" s="1"/>
      <c r="U46" s="1"/>
      <c r="V46" s="1"/>
    </row>
    <row r="47" spans="1:22" ht="30.75" customHeight="1" x14ac:dyDescent="0.25">
      <c r="A47" s="7">
        <v>7</v>
      </c>
      <c r="B47" s="11"/>
      <c r="C47" s="93" t="s">
        <v>147</v>
      </c>
      <c r="D47" s="94">
        <f>SUM(D48:D54)</f>
        <v>3242.7299999999996</v>
      </c>
      <c r="E47" s="94">
        <f>SUM(E48:E54)</f>
        <v>2330.4</v>
      </c>
      <c r="F47" s="95">
        <f t="shared" si="16"/>
        <v>0.71865372695229035</v>
      </c>
      <c r="G47" s="94">
        <v>336.94</v>
      </c>
      <c r="H47" s="94">
        <f>SUM(H48:H54)</f>
        <v>235.39999999999998</v>
      </c>
      <c r="I47" s="95">
        <f t="shared" si="2"/>
        <v>0.69864070754436991</v>
      </c>
      <c r="J47" s="94">
        <v>1.08</v>
      </c>
      <c r="K47" s="94">
        <f>SUM(K48:K54)</f>
        <v>1.1000000000000001</v>
      </c>
      <c r="L47" s="95">
        <f t="shared" si="17"/>
        <v>1.0185185185185186</v>
      </c>
      <c r="M47" s="94">
        <v>962.09</v>
      </c>
      <c r="N47" s="94">
        <f>SUM(N48:N54)</f>
        <v>631.19999999999993</v>
      </c>
      <c r="O47" s="95">
        <f t="shared" si="18"/>
        <v>0.65607167728590876</v>
      </c>
      <c r="P47" s="94">
        <v>1942.6200000000001</v>
      </c>
      <c r="Q47" s="94">
        <f>SUM(Q48:Q54)</f>
        <v>1462.7</v>
      </c>
      <c r="R47" s="95">
        <f t="shared" si="19"/>
        <v>0.75295219857717921</v>
      </c>
      <c r="S47" s="1"/>
      <c r="T47" s="1"/>
      <c r="U47" s="1"/>
      <c r="V47" s="1"/>
    </row>
    <row r="48" spans="1:22" s="5" customFormat="1" ht="15" customHeight="1" outlineLevel="1" x14ac:dyDescent="0.25">
      <c r="A48" s="6"/>
      <c r="B48" s="10"/>
      <c r="C48" s="52" t="s">
        <v>146</v>
      </c>
      <c r="D48" s="87">
        <f t="shared" ref="D48:D54" si="20">(G48+J48+M48+P48)</f>
        <v>1210.97</v>
      </c>
      <c r="E48" s="53">
        <f>H48+K48+N48+Q48</f>
        <v>739</v>
      </c>
      <c r="F48" s="54">
        <f t="shared" si="16"/>
        <v>0.61025458929618404</v>
      </c>
      <c r="G48" s="87">
        <v>293.14999999999998</v>
      </c>
      <c r="H48" s="128">
        <v>199.3</v>
      </c>
      <c r="I48" s="54">
        <f t="shared" ref="I48:I54" si="21">IF(G48=0," ",IF(H48/G48*100&gt;200,"св.200",H48/G48))</f>
        <v>0.67985672863721658</v>
      </c>
      <c r="J48" s="87"/>
      <c r="K48" s="135"/>
      <c r="L48" s="54" t="str">
        <f t="shared" si="17"/>
        <v xml:space="preserve"> </v>
      </c>
      <c r="M48" s="87">
        <v>471.61</v>
      </c>
      <c r="N48" s="53">
        <v>282.2</v>
      </c>
      <c r="O48" s="54">
        <f t="shared" si="18"/>
        <v>0.59837577659506791</v>
      </c>
      <c r="P48" s="87">
        <v>446.21</v>
      </c>
      <c r="Q48" s="53">
        <v>257.5</v>
      </c>
      <c r="R48" s="54">
        <f t="shared" si="19"/>
        <v>0.57708253961139377</v>
      </c>
      <c r="S48" s="1"/>
      <c r="T48" s="1"/>
      <c r="U48" s="1"/>
      <c r="V48" s="1"/>
    </row>
    <row r="49" spans="1:22" s="5" customFormat="1" ht="15" customHeight="1" outlineLevel="1" x14ac:dyDescent="0.25">
      <c r="A49" s="6"/>
      <c r="B49" s="10"/>
      <c r="C49" s="52" t="s">
        <v>94</v>
      </c>
      <c r="D49" s="87">
        <f t="shared" si="20"/>
        <v>364.34000000000003</v>
      </c>
      <c r="E49" s="53">
        <f t="shared" ref="E49:E54" si="22">H49+K49+N49+Q49</f>
        <v>333</v>
      </c>
      <c r="F49" s="54">
        <f t="shared" si="16"/>
        <v>0.91398144590217922</v>
      </c>
      <c r="G49" s="87">
        <v>2.15</v>
      </c>
      <c r="H49" s="128">
        <v>1</v>
      </c>
      <c r="I49" s="54">
        <f>IF(G49=0," ",IF(H49/G49*100&gt;200,"св.200",H49/G49))</f>
        <v>0.46511627906976744</v>
      </c>
      <c r="J49" s="87"/>
      <c r="K49" s="135"/>
      <c r="L49" s="54" t="str">
        <f t="shared" si="17"/>
        <v xml:space="preserve"> </v>
      </c>
      <c r="M49" s="87">
        <v>71.45</v>
      </c>
      <c r="N49" s="53">
        <v>54.6</v>
      </c>
      <c r="O49" s="54">
        <f t="shared" si="18"/>
        <v>0.76417074877536739</v>
      </c>
      <c r="P49" s="87">
        <v>290.74</v>
      </c>
      <c r="Q49" s="53">
        <v>277.39999999999998</v>
      </c>
      <c r="R49" s="54">
        <f t="shared" si="19"/>
        <v>0.95411708055307132</v>
      </c>
      <c r="S49" s="1"/>
      <c r="T49" s="1"/>
      <c r="U49" s="1"/>
      <c r="V49" s="1"/>
    </row>
    <row r="50" spans="1:22" s="5" customFormat="1" ht="15" customHeight="1" outlineLevel="1" x14ac:dyDescent="0.25">
      <c r="A50" s="6"/>
      <c r="B50" s="10"/>
      <c r="C50" s="52" t="s">
        <v>93</v>
      </c>
      <c r="D50" s="87">
        <f t="shared" si="20"/>
        <v>393.6</v>
      </c>
      <c r="E50" s="53">
        <f t="shared" si="22"/>
        <v>389</v>
      </c>
      <c r="F50" s="54">
        <f t="shared" si="16"/>
        <v>0.98831300813008127</v>
      </c>
      <c r="G50" s="87">
        <v>0.41</v>
      </c>
      <c r="H50" s="128">
        <v>0.1</v>
      </c>
      <c r="I50" s="54">
        <f t="shared" si="21"/>
        <v>0.24390243902439027</v>
      </c>
      <c r="J50" s="87">
        <v>1.07</v>
      </c>
      <c r="K50" s="135">
        <v>1.1000000000000001</v>
      </c>
      <c r="L50" s="54">
        <f t="shared" si="17"/>
        <v>1.0280373831775702</v>
      </c>
      <c r="M50" s="87">
        <v>107.94</v>
      </c>
      <c r="N50" s="53">
        <v>101.4</v>
      </c>
      <c r="O50" s="54">
        <f t="shared" si="18"/>
        <v>0.93941078376876053</v>
      </c>
      <c r="P50" s="87">
        <v>284.18</v>
      </c>
      <c r="Q50" s="53">
        <v>286.39999999999998</v>
      </c>
      <c r="R50" s="54">
        <f t="shared" si="19"/>
        <v>1.0078119501724259</v>
      </c>
      <c r="S50" s="1"/>
      <c r="T50" s="1"/>
      <c r="U50" s="1"/>
      <c r="V50" s="1"/>
    </row>
    <row r="51" spans="1:22" s="5" customFormat="1" ht="15" customHeight="1" outlineLevel="1" x14ac:dyDescent="0.25">
      <c r="A51" s="6"/>
      <c r="B51" s="10"/>
      <c r="C51" s="52" t="s">
        <v>92</v>
      </c>
      <c r="D51" s="87">
        <f t="shared" si="20"/>
        <v>277.08000000000004</v>
      </c>
      <c r="E51" s="53">
        <f>H51+K51+N51+Q51</f>
        <v>240</v>
      </c>
      <c r="F51" s="54">
        <f t="shared" si="16"/>
        <v>0.86617583369423978</v>
      </c>
      <c r="G51" s="87">
        <v>4.07</v>
      </c>
      <c r="H51" s="128">
        <v>2.7</v>
      </c>
      <c r="I51" s="54">
        <f t="shared" si="21"/>
        <v>0.66339066339066344</v>
      </c>
      <c r="J51" s="87"/>
      <c r="K51" s="135"/>
      <c r="L51" s="54"/>
      <c r="M51" s="87">
        <v>101.18</v>
      </c>
      <c r="N51" s="53">
        <v>73.8</v>
      </c>
      <c r="O51" s="54">
        <f t="shared" si="18"/>
        <v>0.72939316070369631</v>
      </c>
      <c r="P51" s="87">
        <v>171.83</v>
      </c>
      <c r="Q51" s="53">
        <v>163.5</v>
      </c>
      <c r="R51" s="54">
        <f t="shared" si="19"/>
        <v>0.95152185299423842</v>
      </c>
      <c r="S51" s="1"/>
      <c r="T51" s="1"/>
      <c r="U51" s="1"/>
      <c r="V51" s="1"/>
    </row>
    <row r="52" spans="1:22" s="5" customFormat="1" ht="15" customHeight="1" outlineLevel="1" x14ac:dyDescent="0.25">
      <c r="A52" s="6"/>
      <c r="B52" s="10"/>
      <c r="C52" s="52" t="s">
        <v>91</v>
      </c>
      <c r="D52" s="87">
        <f t="shared" si="20"/>
        <v>267.67999999999995</v>
      </c>
      <c r="E52" s="53">
        <f t="shared" si="22"/>
        <v>140.5</v>
      </c>
      <c r="F52" s="54">
        <f t="shared" si="16"/>
        <v>0.52488045427375984</v>
      </c>
      <c r="G52" s="87">
        <v>31.79</v>
      </c>
      <c r="H52" s="128">
        <v>9.9</v>
      </c>
      <c r="I52" s="54">
        <f t="shared" si="21"/>
        <v>0.31141868512110726</v>
      </c>
      <c r="J52" s="87"/>
      <c r="K52" s="135"/>
      <c r="L52" s="54" t="str">
        <f t="shared" si="17"/>
        <v xml:space="preserve"> </v>
      </c>
      <c r="M52" s="87">
        <v>92.38</v>
      </c>
      <c r="N52" s="53">
        <v>32.9</v>
      </c>
      <c r="O52" s="54">
        <f t="shared" si="18"/>
        <v>0.35613769214115609</v>
      </c>
      <c r="P52" s="87">
        <v>143.51</v>
      </c>
      <c r="Q52" s="53">
        <v>97.7</v>
      </c>
      <c r="R52" s="54">
        <f t="shared" si="19"/>
        <v>0.68078879520590907</v>
      </c>
      <c r="S52" s="1"/>
      <c r="T52" s="1"/>
      <c r="U52" s="1"/>
      <c r="V52" s="1"/>
    </row>
    <row r="53" spans="1:22" s="5" customFormat="1" ht="15" customHeight="1" outlineLevel="1" x14ac:dyDescent="0.25">
      <c r="A53" s="6"/>
      <c r="B53" s="10"/>
      <c r="C53" s="52" t="s">
        <v>90</v>
      </c>
      <c r="D53" s="87">
        <f t="shared" si="20"/>
        <v>626.09</v>
      </c>
      <c r="E53" s="53">
        <f>H53+K53+N53+Q53</f>
        <v>405</v>
      </c>
      <c r="F53" s="54">
        <f t="shared" si="16"/>
        <v>0.64687185548403581</v>
      </c>
      <c r="G53" s="87">
        <v>2.94</v>
      </c>
      <c r="H53" s="128">
        <v>0.2</v>
      </c>
      <c r="I53" s="54">
        <f t="shared" si="21"/>
        <v>6.8027210884353748E-2</v>
      </c>
      <c r="J53" s="87"/>
      <c r="K53" s="135"/>
      <c r="L53" s="54" t="str">
        <f t="shared" si="17"/>
        <v xml:space="preserve"> </v>
      </c>
      <c r="M53" s="87">
        <v>103.96</v>
      </c>
      <c r="N53" s="53">
        <v>76.3</v>
      </c>
      <c r="O53" s="54">
        <f t="shared" si="18"/>
        <v>0.73393612928049257</v>
      </c>
      <c r="P53" s="87">
        <v>519.19000000000005</v>
      </c>
      <c r="Q53" s="53">
        <v>328.5</v>
      </c>
      <c r="R53" s="54">
        <f t="shared" si="19"/>
        <v>0.63271634661684539</v>
      </c>
      <c r="S53" s="1"/>
      <c r="T53" s="1"/>
      <c r="U53" s="1"/>
      <c r="V53" s="1"/>
    </row>
    <row r="54" spans="1:22" s="5" customFormat="1" ht="15" customHeight="1" outlineLevel="1" x14ac:dyDescent="0.25">
      <c r="A54" s="6"/>
      <c r="B54" s="10"/>
      <c r="C54" s="52" t="s">
        <v>89</v>
      </c>
      <c r="D54" s="87">
        <f t="shared" si="20"/>
        <v>102.97</v>
      </c>
      <c r="E54" s="53">
        <f t="shared" si="22"/>
        <v>83.9</v>
      </c>
      <c r="F54" s="54">
        <f t="shared" si="16"/>
        <v>0.81480042730892499</v>
      </c>
      <c r="G54" s="87">
        <v>2.4300000000000002</v>
      </c>
      <c r="H54" s="128">
        <v>22.2</v>
      </c>
      <c r="I54" s="54" t="str">
        <f t="shared" si="21"/>
        <v>св.200</v>
      </c>
      <c r="J54" s="87">
        <v>0.01</v>
      </c>
      <c r="K54" s="135"/>
      <c r="L54" s="54">
        <f t="shared" si="17"/>
        <v>0</v>
      </c>
      <c r="M54" s="87">
        <v>13.57</v>
      </c>
      <c r="N54" s="53">
        <v>10</v>
      </c>
      <c r="O54" s="54">
        <f t="shared" si="18"/>
        <v>0.73691967575534267</v>
      </c>
      <c r="P54" s="87">
        <v>86.96</v>
      </c>
      <c r="Q54" s="53">
        <v>51.7</v>
      </c>
      <c r="R54" s="54">
        <f t="shared" si="19"/>
        <v>0.59452621895124202</v>
      </c>
      <c r="S54" s="1"/>
      <c r="T54" s="1"/>
      <c r="U54" s="1"/>
      <c r="V54" s="1"/>
    </row>
    <row r="55" spans="1:22" ht="28.5" customHeight="1" x14ac:dyDescent="0.25">
      <c r="A55" s="7">
        <v>8</v>
      </c>
      <c r="B55" s="11"/>
      <c r="C55" s="93" t="s">
        <v>158</v>
      </c>
      <c r="D55" s="94">
        <f>SUM(D56:D61)</f>
        <v>7911.15</v>
      </c>
      <c r="E55" s="94">
        <f>SUM(E56:E61)</f>
        <v>6747.7999999999993</v>
      </c>
      <c r="F55" s="95">
        <f t="shared" si="16"/>
        <v>0.85294805432838461</v>
      </c>
      <c r="G55" s="94">
        <v>544.76</v>
      </c>
      <c r="H55" s="94">
        <f>SUM(H56:H61)</f>
        <v>1950</v>
      </c>
      <c r="I55" s="95" t="str">
        <f t="shared" ref="I55:I77" si="23">IF(G55=0," ",IF(H55/G55*100&gt;200,"св.200",H55/G55))</f>
        <v>св.200</v>
      </c>
      <c r="J55" s="94">
        <v>0.11</v>
      </c>
      <c r="K55" s="94">
        <f>SUM(K56:K61)</f>
        <v>0</v>
      </c>
      <c r="L55" s="95">
        <f t="shared" si="17"/>
        <v>0</v>
      </c>
      <c r="M55" s="94">
        <v>1996.31</v>
      </c>
      <c r="N55" s="94">
        <f>SUM(N56:N61)</f>
        <v>1349</v>
      </c>
      <c r="O55" s="95">
        <f t="shared" si="18"/>
        <v>0.67574675275884011</v>
      </c>
      <c r="P55" s="94">
        <v>5369.9699999999993</v>
      </c>
      <c r="Q55" s="94">
        <f>SUM(Q56:Q61)</f>
        <v>3448.8</v>
      </c>
      <c r="R55" s="95">
        <f t="shared" si="19"/>
        <v>0.64223822479455206</v>
      </c>
      <c r="S55" s="1"/>
      <c r="T55" s="1"/>
      <c r="U55" s="1"/>
      <c r="V55" s="1"/>
    </row>
    <row r="56" spans="1:22" s="5" customFormat="1" ht="15" customHeight="1" outlineLevel="1" x14ac:dyDescent="0.25">
      <c r="A56" s="6"/>
      <c r="B56" s="10"/>
      <c r="C56" s="52" t="s">
        <v>164</v>
      </c>
      <c r="D56" s="87">
        <f t="shared" ref="D56:D61" si="24">(G56+J56+M56+P56)</f>
        <v>1406.9299999999998</v>
      </c>
      <c r="E56" s="53">
        <f t="shared" ref="E56:E61" si="25">H56+K56+N56+Q56</f>
        <v>2360.9</v>
      </c>
      <c r="F56" s="54">
        <f t="shared" si="16"/>
        <v>1.6780507914395175</v>
      </c>
      <c r="G56" s="87">
        <v>478.58</v>
      </c>
      <c r="H56" s="128">
        <v>1851.3</v>
      </c>
      <c r="I56" s="54" t="str">
        <f t="shared" si="23"/>
        <v>св.200</v>
      </c>
      <c r="J56" s="87"/>
      <c r="K56" s="135"/>
      <c r="L56" s="54" t="str">
        <f>IF(K56=0," ",IF(K56/J56*100&gt;200,"св.200",K56/J56))</f>
        <v xml:space="preserve"> </v>
      </c>
      <c r="M56" s="87">
        <v>727.28</v>
      </c>
      <c r="N56" s="53">
        <v>363</v>
      </c>
      <c r="O56" s="54">
        <f t="shared" si="18"/>
        <v>0.49912000879991203</v>
      </c>
      <c r="P56" s="87">
        <v>201.07</v>
      </c>
      <c r="Q56" s="53">
        <v>146.6</v>
      </c>
      <c r="R56" s="54">
        <f t="shared" si="19"/>
        <v>0.72909931864524791</v>
      </c>
      <c r="S56" s="1"/>
      <c r="T56" s="1"/>
      <c r="U56" s="1"/>
      <c r="V56" s="1"/>
    </row>
    <row r="57" spans="1:22" s="5" customFormat="1" ht="15" customHeight="1" outlineLevel="1" x14ac:dyDescent="0.25">
      <c r="A57" s="6"/>
      <c r="B57" s="10"/>
      <c r="C57" s="52" t="s">
        <v>88</v>
      </c>
      <c r="D57" s="87">
        <f t="shared" si="24"/>
        <v>557.16999999999996</v>
      </c>
      <c r="E57" s="53">
        <f t="shared" si="25"/>
        <v>395.7</v>
      </c>
      <c r="F57" s="54">
        <f t="shared" si="16"/>
        <v>0.71019616993018297</v>
      </c>
      <c r="G57" s="87">
        <v>5.72</v>
      </c>
      <c r="H57" s="128">
        <v>5.9</v>
      </c>
      <c r="I57" s="54">
        <f t="shared" si="23"/>
        <v>1.0314685314685317</v>
      </c>
      <c r="J57" s="87"/>
      <c r="K57" s="135"/>
      <c r="L57" s="54" t="str">
        <f t="shared" si="17"/>
        <v xml:space="preserve"> </v>
      </c>
      <c r="M57" s="87">
        <v>165.8</v>
      </c>
      <c r="N57" s="53">
        <v>78.400000000000006</v>
      </c>
      <c r="O57" s="54">
        <f t="shared" si="18"/>
        <v>0.47285886610373945</v>
      </c>
      <c r="P57" s="87">
        <v>385.65</v>
      </c>
      <c r="Q57" s="53">
        <v>311.39999999999998</v>
      </c>
      <c r="R57" s="54">
        <f t="shared" si="19"/>
        <v>0.80746791131855311</v>
      </c>
      <c r="S57" s="1"/>
      <c r="T57" s="1"/>
      <c r="U57" s="1"/>
      <c r="V57" s="1"/>
    </row>
    <row r="58" spans="1:22" s="5" customFormat="1" ht="15" customHeight="1" outlineLevel="1" x14ac:dyDescent="0.25">
      <c r="A58" s="6"/>
      <c r="B58" s="10"/>
      <c r="C58" s="52" t="s">
        <v>87</v>
      </c>
      <c r="D58" s="87">
        <f t="shared" si="24"/>
        <v>555.06000000000006</v>
      </c>
      <c r="E58" s="53">
        <f t="shared" si="25"/>
        <v>287.40000000000003</v>
      </c>
      <c r="F58" s="54">
        <f t="shared" si="16"/>
        <v>0.51778186142038696</v>
      </c>
      <c r="G58" s="87">
        <v>6.06</v>
      </c>
      <c r="H58" s="128">
        <v>0.4</v>
      </c>
      <c r="I58" s="54">
        <f t="shared" si="23"/>
        <v>6.6006600660066014E-2</v>
      </c>
      <c r="J58" s="87"/>
      <c r="K58" s="135"/>
      <c r="L58" s="54" t="str">
        <f t="shared" si="17"/>
        <v xml:space="preserve"> </v>
      </c>
      <c r="M58" s="87">
        <v>56.76</v>
      </c>
      <c r="N58" s="53">
        <v>38.700000000000003</v>
      </c>
      <c r="O58" s="54">
        <f t="shared" si="18"/>
        <v>0.68181818181818188</v>
      </c>
      <c r="P58" s="87">
        <v>492.24</v>
      </c>
      <c r="Q58" s="53">
        <v>248.3</v>
      </c>
      <c r="R58" s="54">
        <f t="shared" si="19"/>
        <v>0.50442873395091825</v>
      </c>
      <c r="S58" s="1"/>
      <c r="T58" s="1"/>
      <c r="U58" s="1"/>
      <c r="V58" s="1"/>
    </row>
    <row r="59" spans="1:22" s="5" customFormat="1" ht="15" customHeight="1" outlineLevel="1" x14ac:dyDescent="0.25">
      <c r="A59" s="6"/>
      <c r="B59" s="10"/>
      <c r="C59" s="52" t="s">
        <v>86</v>
      </c>
      <c r="D59" s="87">
        <f t="shared" si="24"/>
        <v>453.44000000000005</v>
      </c>
      <c r="E59" s="53">
        <f t="shared" si="25"/>
        <v>358.5</v>
      </c>
      <c r="F59" s="54">
        <f t="shared" si="16"/>
        <v>0.79062279463655605</v>
      </c>
      <c r="G59" s="87">
        <v>10.35</v>
      </c>
      <c r="H59" s="128">
        <v>7.5</v>
      </c>
      <c r="I59" s="54">
        <f t="shared" si="23"/>
        <v>0.72463768115942029</v>
      </c>
      <c r="J59" s="87"/>
      <c r="K59" s="135"/>
      <c r="L59" s="54" t="str">
        <f t="shared" si="17"/>
        <v xml:space="preserve"> </v>
      </c>
      <c r="M59" s="87">
        <v>368.35</v>
      </c>
      <c r="N59" s="53">
        <v>302.39999999999998</v>
      </c>
      <c r="O59" s="54">
        <f t="shared" si="18"/>
        <v>0.82095832767748056</v>
      </c>
      <c r="P59" s="87">
        <v>74.739999999999995</v>
      </c>
      <c r="Q59" s="53">
        <v>48.6</v>
      </c>
      <c r="R59" s="54">
        <f t="shared" si="19"/>
        <v>0.65025421461065036</v>
      </c>
      <c r="S59" s="1"/>
      <c r="T59" s="1"/>
      <c r="U59" s="1"/>
      <c r="V59" s="1"/>
    </row>
    <row r="60" spans="1:22" s="5" customFormat="1" ht="15" customHeight="1" outlineLevel="1" x14ac:dyDescent="0.25">
      <c r="A60" s="6"/>
      <c r="B60" s="10"/>
      <c r="C60" s="52" t="s">
        <v>85</v>
      </c>
      <c r="D60" s="87">
        <f t="shared" si="24"/>
        <v>4290.3100000000004</v>
      </c>
      <c r="E60" s="53">
        <f t="shared" si="25"/>
        <v>2792.9</v>
      </c>
      <c r="F60" s="54">
        <f t="shared" si="16"/>
        <v>0.65097860061394164</v>
      </c>
      <c r="G60" s="87">
        <v>40.950000000000003</v>
      </c>
      <c r="H60" s="128">
        <v>80.099999999999994</v>
      </c>
      <c r="I60" s="54">
        <f t="shared" si="23"/>
        <v>1.9560439560439558</v>
      </c>
      <c r="J60" s="87">
        <v>0.11</v>
      </c>
      <c r="K60" s="135"/>
      <c r="L60" s="54">
        <f t="shared" si="17"/>
        <v>0</v>
      </c>
      <c r="M60" s="87">
        <v>234.25</v>
      </c>
      <c r="N60" s="53">
        <v>167.5</v>
      </c>
      <c r="O60" s="54">
        <f t="shared" si="18"/>
        <v>0.71504802561366065</v>
      </c>
      <c r="P60" s="87">
        <v>4015</v>
      </c>
      <c r="Q60" s="53">
        <v>2545.3000000000002</v>
      </c>
      <c r="R60" s="54">
        <f t="shared" si="19"/>
        <v>0.63394769613947699</v>
      </c>
      <c r="S60" s="1"/>
      <c r="T60" s="1"/>
      <c r="U60" s="1"/>
      <c r="V60" s="1"/>
    </row>
    <row r="61" spans="1:22" s="5" customFormat="1" ht="15" customHeight="1" outlineLevel="1" x14ac:dyDescent="0.25">
      <c r="A61" s="6"/>
      <c r="B61" s="10"/>
      <c r="C61" s="52" t="s">
        <v>84</v>
      </c>
      <c r="D61" s="87">
        <f t="shared" si="24"/>
        <v>648.24</v>
      </c>
      <c r="E61" s="53">
        <f t="shared" si="25"/>
        <v>552.4</v>
      </c>
      <c r="F61" s="54">
        <f t="shared" si="16"/>
        <v>0.85215352338640005</v>
      </c>
      <c r="G61" s="87">
        <v>3.1</v>
      </c>
      <c r="H61" s="128">
        <v>4.8</v>
      </c>
      <c r="I61" s="54">
        <f t="shared" si="23"/>
        <v>1.5483870967741935</v>
      </c>
      <c r="J61" s="87"/>
      <c r="K61" s="135"/>
      <c r="L61" s="54" t="str">
        <f t="shared" si="17"/>
        <v xml:space="preserve"> </v>
      </c>
      <c r="M61" s="87">
        <v>443.87</v>
      </c>
      <c r="N61" s="53">
        <v>399</v>
      </c>
      <c r="O61" s="54">
        <f t="shared" si="18"/>
        <v>0.89891184355779841</v>
      </c>
      <c r="P61" s="87">
        <v>201.27</v>
      </c>
      <c r="Q61" s="53">
        <v>148.6</v>
      </c>
      <c r="R61" s="54">
        <f t="shared" si="19"/>
        <v>0.73831172057435279</v>
      </c>
      <c r="S61" s="1"/>
      <c r="T61" s="1"/>
      <c r="U61" s="1"/>
      <c r="V61" s="1"/>
    </row>
    <row r="62" spans="1:22" ht="30" customHeight="1" x14ac:dyDescent="0.25">
      <c r="A62" s="7">
        <v>9</v>
      </c>
      <c r="B62" s="11"/>
      <c r="C62" s="93" t="s">
        <v>145</v>
      </c>
      <c r="D62" s="94">
        <f>SUM(D63:D64,D65:D66,D67)</f>
        <v>8355.49</v>
      </c>
      <c r="E62" s="94">
        <f>SUM(E63:E64,E65:E66,E67)</f>
        <v>3965</v>
      </c>
      <c r="F62" s="95">
        <f t="shared" si="16"/>
        <v>0.47453829757440918</v>
      </c>
      <c r="G62" s="94">
        <v>1529.6</v>
      </c>
      <c r="H62" s="94">
        <f>SUM(H63:H64,H65:H66,H67)</f>
        <v>1012.4000000000001</v>
      </c>
      <c r="I62" s="95">
        <f t="shared" si="23"/>
        <v>0.66187238493723854</v>
      </c>
      <c r="J62" s="94"/>
      <c r="K62" s="94">
        <f>SUM(K63:K64,K65:K66,K67)</f>
        <v>0</v>
      </c>
      <c r="L62" s="95" t="str">
        <f t="shared" si="17"/>
        <v xml:space="preserve"> </v>
      </c>
      <c r="M62" s="94">
        <v>2169.88</v>
      </c>
      <c r="N62" s="94">
        <f>SUM(N63:N64,N65:N66,N67)</f>
        <v>819.8</v>
      </c>
      <c r="O62" s="95">
        <f t="shared" si="18"/>
        <v>0.37780891109185755</v>
      </c>
      <c r="P62" s="94">
        <v>4656.01</v>
      </c>
      <c r="Q62" s="94">
        <f>SUM(Q63:Q64,Q65:Q66,Q67)</f>
        <v>2132.8000000000002</v>
      </c>
      <c r="R62" s="95">
        <f t="shared" si="19"/>
        <v>0.45807461753733347</v>
      </c>
      <c r="S62" s="1"/>
      <c r="T62" s="1"/>
      <c r="U62" s="1"/>
      <c r="V62" s="1"/>
    </row>
    <row r="63" spans="1:22" s="5" customFormat="1" ht="15" customHeight="1" outlineLevel="1" x14ac:dyDescent="0.25">
      <c r="A63" s="6"/>
      <c r="B63" s="10"/>
      <c r="C63" s="52" t="s">
        <v>159</v>
      </c>
      <c r="D63" s="87">
        <f t="shared" ref="D63:D94" si="26">(G63+J63+M63+P63)</f>
        <v>2376.04</v>
      </c>
      <c r="E63" s="53">
        <f>H63+K69+N63+Q63</f>
        <v>1352.5</v>
      </c>
      <c r="F63" s="54">
        <f>IF(E63=0," ",IF(E63/D63*100&gt;200,"св.200",E63/D63))</f>
        <v>0.5692244238312486</v>
      </c>
      <c r="G63" s="87">
        <v>1326.6</v>
      </c>
      <c r="H63" s="128">
        <v>765.2</v>
      </c>
      <c r="I63" s="54">
        <f t="shared" si="23"/>
        <v>0.57681290517111417</v>
      </c>
      <c r="J63" s="87"/>
      <c r="K63" s="136"/>
      <c r="L63" s="54" t="str">
        <f>IF(J63=0," ",IF(K69/J63*100&gt;200,"св.200",K69/J63))</f>
        <v xml:space="preserve"> </v>
      </c>
      <c r="M63" s="87">
        <v>610.05999999999995</v>
      </c>
      <c r="N63" s="53">
        <v>318.39999999999998</v>
      </c>
      <c r="O63" s="54">
        <f t="shared" si="18"/>
        <v>0.52191587712683996</v>
      </c>
      <c r="P63" s="87">
        <v>439.38</v>
      </c>
      <c r="Q63" s="53">
        <v>268.89999999999998</v>
      </c>
      <c r="R63" s="54">
        <f>IF(Q63=0," ",IF(Q63/P63*100&gt;200,"св.200",Q63/P63))</f>
        <v>0.61199872547680823</v>
      </c>
      <c r="S63" s="1"/>
      <c r="T63" s="1"/>
      <c r="U63" s="1"/>
      <c r="V63" s="1"/>
    </row>
    <row r="64" spans="1:22" s="19" customFormat="1" ht="15" customHeight="1" outlineLevel="1" x14ac:dyDescent="0.25">
      <c r="A64" s="17"/>
      <c r="B64" s="18"/>
      <c r="C64" s="52" t="s">
        <v>83</v>
      </c>
      <c r="D64" s="87">
        <f>(G64+J64+M64+P64)</f>
        <v>3174.3100000000004</v>
      </c>
      <c r="E64" s="53">
        <f>H64+K64+N64+Q64</f>
        <v>1426.9</v>
      </c>
      <c r="F64" s="54">
        <f>IF(E64=0," ",IF(E64/D64*100&gt;200,"св.200",E64/D64))</f>
        <v>0.44951501271142386</v>
      </c>
      <c r="G64" s="87">
        <v>82.68</v>
      </c>
      <c r="H64" s="128">
        <v>152</v>
      </c>
      <c r="I64" s="54">
        <f t="shared" si="23"/>
        <v>1.8384131591678761</v>
      </c>
      <c r="J64" s="87"/>
      <c r="K64" s="135"/>
      <c r="L64" s="54" t="str">
        <f t="shared" si="17"/>
        <v xml:space="preserve"> </v>
      </c>
      <c r="M64" s="87">
        <v>940.35</v>
      </c>
      <c r="N64" s="53">
        <v>147.5</v>
      </c>
      <c r="O64" s="54">
        <f t="shared" si="18"/>
        <v>0.15685648960493434</v>
      </c>
      <c r="P64" s="87">
        <v>2151.2800000000002</v>
      </c>
      <c r="Q64" s="53">
        <v>1127.4000000000001</v>
      </c>
      <c r="R64" s="54">
        <f>IF(Q64=0," ",IF(Q64/P64*100&gt;200,"св.200",Q64/P64))</f>
        <v>0.52406009445539403</v>
      </c>
      <c r="S64" s="2"/>
      <c r="T64" s="2"/>
      <c r="U64" s="2"/>
      <c r="V64" s="2"/>
    </row>
    <row r="65" spans="1:22" s="5" customFormat="1" ht="15" customHeight="1" outlineLevel="1" x14ac:dyDescent="0.25">
      <c r="A65" s="6"/>
      <c r="B65" s="10"/>
      <c r="C65" s="52" t="s">
        <v>82</v>
      </c>
      <c r="D65" s="87">
        <f t="shared" si="26"/>
        <v>973.21</v>
      </c>
      <c r="E65" s="53">
        <f>H65+K65+N65+Q65</f>
        <v>414.2</v>
      </c>
      <c r="F65" s="54">
        <f>IF(E65=0," ",IF(E65/D65*100&gt;200,"св.200",E65/D65))</f>
        <v>0.42560187421008822</v>
      </c>
      <c r="G65" s="87">
        <v>5.47</v>
      </c>
      <c r="H65" s="128">
        <v>1.6</v>
      </c>
      <c r="I65" s="54">
        <f t="shared" si="23"/>
        <v>0.29250457038391225</v>
      </c>
      <c r="J65" s="87"/>
      <c r="K65" s="135"/>
      <c r="L65" s="54" t="str">
        <f t="shared" si="17"/>
        <v xml:space="preserve"> </v>
      </c>
      <c r="M65" s="87">
        <v>378.76</v>
      </c>
      <c r="N65" s="53">
        <v>178.4</v>
      </c>
      <c r="O65" s="54">
        <f t="shared" si="18"/>
        <v>0.47101066638504596</v>
      </c>
      <c r="P65" s="87">
        <v>588.98</v>
      </c>
      <c r="Q65" s="53">
        <v>234.2</v>
      </c>
      <c r="R65" s="54">
        <f>IF(Q65=0," ",IF(Q65/P65*100&gt;200,"св.200",Q65/P65))</f>
        <v>0.39763659207443375</v>
      </c>
      <c r="S65" s="1"/>
      <c r="T65" s="1"/>
      <c r="U65" s="1"/>
      <c r="V65" s="1"/>
    </row>
    <row r="66" spans="1:22" s="19" customFormat="1" ht="15" customHeight="1" outlineLevel="1" x14ac:dyDescent="0.25">
      <c r="A66" s="17"/>
      <c r="B66" s="18"/>
      <c r="C66" s="52" t="s">
        <v>150</v>
      </c>
      <c r="D66" s="87">
        <f t="shared" si="26"/>
        <v>390.19</v>
      </c>
      <c r="E66" s="53">
        <f>H66+K66+N66+Q66</f>
        <v>275.3</v>
      </c>
      <c r="F66" s="54">
        <f>IF(E66=0," ",IF(E66/D66*100&gt;200,"св.200",E66/D66))</f>
        <v>0.70555370460544864</v>
      </c>
      <c r="G66" s="87">
        <v>27.09</v>
      </c>
      <c r="H66" s="128">
        <v>3.7</v>
      </c>
      <c r="I66" s="54">
        <f t="shared" si="23"/>
        <v>0.13658176448874124</v>
      </c>
      <c r="J66" s="87"/>
      <c r="K66" s="135"/>
      <c r="L66" s="54" t="str">
        <f>IF(J66=0," ",IF(K66/J66*100&gt;200,"св.200",K66/J66))</f>
        <v xml:space="preserve"> </v>
      </c>
      <c r="M66" s="87">
        <v>81.02</v>
      </c>
      <c r="N66" s="53">
        <v>71.8</v>
      </c>
      <c r="O66" s="54">
        <f t="shared" si="18"/>
        <v>0.88620093803999012</v>
      </c>
      <c r="P66" s="87">
        <v>282.08</v>
      </c>
      <c r="Q66" s="53">
        <v>199.8</v>
      </c>
      <c r="R66" s="54">
        <f>IF(Q66=0," ",IF(Q66/P66*100&gt;200,"св.200",Q66/P66))</f>
        <v>0.70830969937606358</v>
      </c>
      <c r="S66" s="2"/>
      <c r="T66" s="2"/>
      <c r="U66" s="2"/>
      <c r="V66" s="2"/>
    </row>
    <row r="67" spans="1:22" s="19" customFormat="1" ht="15" customHeight="1" outlineLevel="1" x14ac:dyDescent="0.25">
      <c r="A67" s="17"/>
      <c r="B67" s="18"/>
      <c r="C67" s="52" t="s">
        <v>151</v>
      </c>
      <c r="D67" s="87">
        <f t="shared" si="26"/>
        <v>1441.74</v>
      </c>
      <c r="E67" s="53">
        <f>H67+K67+N67+Q67</f>
        <v>496.1</v>
      </c>
      <c r="F67" s="54">
        <f>IF(E67=0," ",IF(E67/D67*100&gt;200,"св.200",E67/D67))</f>
        <v>0.34409810368027521</v>
      </c>
      <c r="G67" s="87">
        <v>87.76</v>
      </c>
      <c r="H67" s="128">
        <v>89.9</v>
      </c>
      <c r="I67" s="54">
        <f t="shared" si="23"/>
        <v>1.0243846855059253</v>
      </c>
      <c r="J67" s="87"/>
      <c r="K67" s="135"/>
      <c r="L67" s="54" t="str">
        <f>IF(K67=0," ",IF(K67/J67*100&gt;200,"св.200",K67/J67))</f>
        <v xml:space="preserve"> </v>
      </c>
      <c r="M67" s="87">
        <v>159.69</v>
      </c>
      <c r="N67" s="53">
        <v>103.7</v>
      </c>
      <c r="O67" s="54">
        <f t="shared" si="18"/>
        <v>0.64938317991107775</v>
      </c>
      <c r="P67" s="87">
        <v>1194.29</v>
      </c>
      <c r="Q67" s="53">
        <v>302.5</v>
      </c>
      <c r="R67" s="54">
        <f>IF(Q67=0," ",IF(Q67/P67*100&gt;200,"св.200",Q67/P67))</f>
        <v>0.25328856475395423</v>
      </c>
      <c r="S67" s="2"/>
      <c r="T67" s="2"/>
      <c r="U67" s="2"/>
      <c r="V67" s="2"/>
    </row>
    <row r="68" spans="1:22" ht="33" customHeight="1" x14ac:dyDescent="0.25">
      <c r="A68" s="7">
        <v>10</v>
      </c>
      <c r="B68" s="11"/>
      <c r="C68" s="93" t="s">
        <v>81</v>
      </c>
      <c r="D68" s="94">
        <f>SUM(D69:D73)</f>
        <v>773.7700000000001</v>
      </c>
      <c r="E68" s="94">
        <f>SUM(E69:E73)</f>
        <v>577.70000000000005</v>
      </c>
      <c r="F68" s="95">
        <f t="shared" ref="F68:F93" si="27">IF(D68=0," ",IF(E68/D68*100&gt;200,"св.200",E68/D68))</f>
        <v>0.74660428809594581</v>
      </c>
      <c r="G68" s="94">
        <v>61.52</v>
      </c>
      <c r="H68" s="94">
        <f>SUM(H69:H73)</f>
        <v>30.900000000000002</v>
      </c>
      <c r="I68" s="95">
        <f t="shared" si="23"/>
        <v>0.50227568270481149</v>
      </c>
      <c r="J68" s="94">
        <v>0.74</v>
      </c>
      <c r="K68" s="94">
        <f>SUM(K69:K73)</f>
        <v>104.4</v>
      </c>
      <c r="L68" s="95" t="str">
        <f t="shared" ref="L68:L93" si="28">IF(J68=0," ",IF(K68/J68*100&gt;200,"св.200",K68/J68))</f>
        <v>св.200</v>
      </c>
      <c r="M68" s="94">
        <v>259.93</v>
      </c>
      <c r="N68" s="94">
        <f>SUM(N69:N73)</f>
        <v>111.89999999999999</v>
      </c>
      <c r="O68" s="95">
        <f t="shared" ref="O68:O93" si="29">IF(M68=0," ",IF(N68/M68*100&gt;200,"св.200",N68/M68))</f>
        <v>0.43050051937059974</v>
      </c>
      <c r="P68" s="94">
        <v>451.58000000000004</v>
      </c>
      <c r="Q68" s="94">
        <f>SUM(Q69:Q73)</f>
        <v>330.5</v>
      </c>
      <c r="R68" s="95">
        <f t="shared" ref="R68:R93" si="30">IF(P68=0," ",IF(Q68/P68*100&gt;200,"св.200",Q68/P68))</f>
        <v>0.73187475087470655</v>
      </c>
      <c r="S68" s="1"/>
      <c r="T68" s="1"/>
      <c r="U68" s="1"/>
      <c r="V68" s="1"/>
    </row>
    <row r="69" spans="1:22" s="5" customFormat="1" ht="15" customHeight="1" outlineLevel="1" x14ac:dyDescent="0.25">
      <c r="A69" s="6"/>
      <c r="B69" s="10"/>
      <c r="C69" s="52" t="s">
        <v>80</v>
      </c>
      <c r="D69" s="87">
        <f t="shared" si="26"/>
        <v>216.66000000000003</v>
      </c>
      <c r="E69" s="53">
        <f>H69+K69+N69+Q69</f>
        <v>131.19999999999999</v>
      </c>
      <c r="F69" s="54">
        <f t="shared" si="27"/>
        <v>0.60555709406443259</v>
      </c>
      <c r="G69" s="87">
        <v>41.99</v>
      </c>
      <c r="H69" s="128">
        <v>20.6</v>
      </c>
      <c r="I69" s="54">
        <f t="shared" si="23"/>
        <v>0.4905929983329364</v>
      </c>
      <c r="J69" s="87">
        <v>0.74</v>
      </c>
      <c r="K69" s="135"/>
      <c r="L69" s="54"/>
      <c r="M69" s="87">
        <v>64.14</v>
      </c>
      <c r="N69" s="53">
        <v>39.299999999999997</v>
      </c>
      <c r="O69" s="54">
        <f t="shared" si="29"/>
        <v>0.61272217025257247</v>
      </c>
      <c r="P69" s="87">
        <v>109.79</v>
      </c>
      <c r="Q69" s="53">
        <v>71.3</v>
      </c>
      <c r="R69" s="54">
        <f t="shared" si="30"/>
        <v>0.64942162309864282</v>
      </c>
      <c r="S69" s="1"/>
      <c r="T69" s="1"/>
      <c r="U69" s="1"/>
      <c r="V69" s="1"/>
    </row>
    <row r="70" spans="1:22" s="5" customFormat="1" ht="15" customHeight="1" outlineLevel="1" x14ac:dyDescent="0.25">
      <c r="A70" s="6"/>
      <c r="B70" s="10"/>
      <c r="C70" s="147" t="s">
        <v>79</v>
      </c>
      <c r="D70" s="87">
        <f t="shared" si="26"/>
        <v>78.17</v>
      </c>
      <c r="E70" s="53">
        <f>H70+K70+N70+Q70</f>
        <v>130.69999999999999</v>
      </c>
      <c r="F70" s="54">
        <f t="shared" si="27"/>
        <v>1.6719969297684532</v>
      </c>
      <c r="G70" s="87"/>
      <c r="H70" s="128">
        <v>0.2</v>
      </c>
      <c r="I70" s="54" t="str">
        <f t="shared" si="23"/>
        <v xml:space="preserve"> </v>
      </c>
      <c r="J70" s="87"/>
      <c r="K70" s="135">
        <v>72</v>
      </c>
      <c r="L70" s="54" t="str">
        <f t="shared" si="28"/>
        <v xml:space="preserve"> </v>
      </c>
      <c r="M70" s="87">
        <v>16.62</v>
      </c>
      <c r="N70" s="53">
        <v>15.3</v>
      </c>
      <c r="O70" s="54">
        <f t="shared" si="29"/>
        <v>0.92057761732851984</v>
      </c>
      <c r="P70" s="87">
        <v>61.55</v>
      </c>
      <c r="Q70" s="53">
        <v>43.2</v>
      </c>
      <c r="R70" s="54">
        <f t="shared" si="30"/>
        <v>0.70186839967506098</v>
      </c>
      <c r="S70" s="1"/>
      <c r="T70" s="1"/>
      <c r="U70" s="1"/>
      <c r="V70" s="1"/>
    </row>
    <row r="71" spans="1:22" s="5" customFormat="1" ht="15" customHeight="1" outlineLevel="1" x14ac:dyDescent="0.25">
      <c r="A71" s="6"/>
      <c r="B71" s="10"/>
      <c r="C71" s="52" t="s">
        <v>78</v>
      </c>
      <c r="D71" s="87">
        <f t="shared" si="26"/>
        <v>161.35</v>
      </c>
      <c r="E71" s="53">
        <f>H71+K71+N71+Q71</f>
        <v>124</v>
      </c>
      <c r="F71" s="54">
        <f t="shared" si="27"/>
        <v>0.76851564920979243</v>
      </c>
      <c r="G71" s="87">
        <v>1.97</v>
      </c>
      <c r="H71" s="128">
        <v>7.9</v>
      </c>
      <c r="I71" s="54" t="str">
        <f t="shared" si="23"/>
        <v>св.200</v>
      </c>
      <c r="J71" s="87"/>
      <c r="K71" s="135"/>
      <c r="L71" s="54" t="str">
        <f t="shared" si="28"/>
        <v xml:space="preserve"> </v>
      </c>
      <c r="M71" s="87">
        <v>9.44</v>
      </c>
      <c r="N71" s="53">
        <v>6.4</v>
      </c>
      <c r="O71" s="54">
        <f t="shared" si="29"/>
        <v>0.67796610169491534</v>
      </c>
      <c r="P71" s="87">
        <v>149.94</v>
      </c>
      <c r="Q71" s="53">
        <v>109.7</v>
      </c>
      <c r="R71" s="54">
        <f t="shared" si="30"/>
        <v>0.73162598372682408</v>
      </c>
      <c r="S71" s="1"/>
      <c r="T71" s="1"/>
      <c r="U71" s="1"/>
      <c r="V71" s="1"/>
    </row>
    <row r="72" spans="1:22" s="5" customFormat="1" ht="15" customHeight="1" outlineLevel="1" x14ac:dyDescent="0.25">
      <c r="A72" s="6"/>
      <c r="B72" s="10"/>
      <c r="C72" s="52" t="s">
        <v>77</v>
      </c>
      <c r="D72" s="87">
        <f t="shared" si="26"/>
        <v>60.09</v>
      </c>
      <c r="E72" s="53">
        <f>H72+K72+N72+Q72</f>
        <v>75</v>
      </c>
      <c r="F72" s="54">
        <f t="shared" si="27"/>
        <v>1.2481278082875686</v>
      </c>
      <c r="G72" s="89">
        <v>0.47</v>
      </c>
      <c r="H72" s="128">
        <v>1.3</v>
      </c>
      <c r="I72" s="54" t="str">
        <f t="shared" si="23"/>
        <v>св.200</v>
      </c>
      <c r="J72" s="87"/>
      <c r="K72" s="135">
        <v>32.4</v>
      </c>
      <c r="L72" s="54" t="str">
        <f t="shared" si="28"/>
        <v xml:space="preserve"> </v>
      </c>
      <c r="M72" s="87">
        <v>12.23</v>
      </c>
      <c r="N72" s="53">
        <v>4.7</v>
      </c>
      <c r="O72" s="54">
        <f t="shared" si="29"/>
        <v>0.38430089942763695</v>
      </c>
      <c r="P72" s="87">
        <v>47.39</v>
      </c>
      <c r="Q72" s="53">
        <v>36.6</v>
      </c>
      <c r="R72" s="54">
        <f t="shared" si="30"/>
        <v>0.77231483435323911</v>
      </c>
      <c r="S72" s="1"/>
      <c r="T72" s="1"/>
      <c r="U72" s="1"/>
      <c r="V72" s="1"/>
    </row>
    <row r="73" spans="1:22" s="5" customFormat="1" ht="15" customHeight="1" outlineLevel="1" x14ac:dyDescent="0.25">
      <c r="A73" s="6"/>
      <c r="B73" s="10"/>
      <c r="C73" s="52" t="s">
        <v>76</v>
      </c>
      <c r="D73" s="87">
        <f t="shared" si="26"/>
        <v>257.5</v>
      </c>
      <c r="E73" s="53">
        <f>H73+K73+N73+Q73</f>
        <v>116.80000000000001</v>
      </c>
      <c r="F73" s="54">
        <f t="shared" si="27"/>
        <v>0.4535922330097088</v>
      </c>
      <c r="G73" s="87">
        <v>17.09</v>
      </c>
      <c r="H73" s="128">
        <v>0.9</v>
      </c>
      <c r="I73" s="54">
        <f t="shared" si="23"/>
        <v>5.2662375658279699E-2</v>
      </c>
      <c r="J73" s="87"/>
      <c r="K73" s="135"/>
      <c r="L73" s="54" t="str">
        <f t="shared" si="28"/>
        <v xml:space="preserve"> </v>
      </c>
      <c r="M73" s="87">
        <v>157.5</v>
      </c>
      <c r="N73" s="53">
        <v>46.2</v>
      </c>
      <c r="O73" s="54">
        <f t="shared" si="29"/>
        <v>0.29333333333333333</v>
      </c>
      <c r="P73" s="87">
        <v>82.91</v>
      </c>
      <c r="Q73" s="53">
        <v>69.7</v>
      </c>
      <c r="R73" s="54">
        <f t="shared" si="30"/>
        <v>0.84067060668194438</v>
      </c>
      <c r="S73" s="1"/>
      <c r="T73" s="1"/>
      <c r="U73" s="1"/>
      <c r="V73" s="1"/>
    </row>
    <row r="74" spans="1:22" ht="31.5" customHeight="1" x14ac:dyDescent="0.25">
      <c r="A74" s="7">
        <v>11</v>
      </c>
      <c r="B74" s="7"/>
      <c r="C74" s="93" t="s">
        <v>75</v>
      </c>
      <c r="D74" s="94">
        <f>SUM(D75:D77,D78)</f>
        <v>2594.25</v>
      </c>
      <c r="E74" s="94">
        <f>SUM(E75:E77,E78)</f>
        <v>2503.8000000000002</v>
      </c>
      <c r="F74" s="95">
        <f t="shared" si="27"/>
        <v>0.96513443191673898</v>
      </c>
      <c r="G74" s="94">
        <v>929.86</v>
      </c>
      <c r="H74" s="94">
        <f>SUM(H75:H77,H78)</f>
        <v>1511.1000000000001</v>
      </c>
      <c r="I74" s="95">
        <f t="shared" si="23"/>
        <v>1.6250833458800251</v>
      </c>
      <c r="J74" s="94"/>
      <c r="K74" s="94">
        <f>SUM(K75:K77,K78)</f>
        <v>0</v>
      </c>
      <c r="L74" s="95" t="str">
        <f t="shared" si="28"/>
        <v xml:space="preserve"> </v>
      </c>
      <c r="M74" s="94">
        <v>282.18</v>
      </c>
      <c r="N74" s="94">
        <f>SUM(N75:N77,N78)</f>
        <v>135.5</v>
      </c>
      <c r="O74" s="95">
        <f t="shared" si="29"/>
        <v>0.48018994967751077</v>
      </c>
      <c r="P74" s="94">
        <v>1382.21</v>
      </c>
      <c r="Q74" s="94">
        <f>SUM(Q75:Q77,Q78)</f>
        <v>857.2</v>
      </c>
      <c r="R74" s="95">
        <f t="shared" si="30"/>
        <v>0.62016625548939741</v>
      </c>
      <c r="S74" s="1"/>
      <c r="T74" s="1"/>
      <c r="U74" s="1"/>
      <c r="V74" s="1"/>
    </row>
    <row r="75" spans="1:22" s="5" customFormat="1" ht="15" customHeight="1" outlineLevel="1" x14ac:dyDescent="0.25">
      <c r="A75" s="6"/>
      <c r="B75" s="6"/>
      <c r="C75" s="52" t="s">
        <v>74</v>
      </c>
      <c r="D75" s="87">
        <f t="shared" si="26"/>
        <v>1266.27</v>
      </c>
      <c r="E75" s="53">
        <f>H75+K75+N75+Q75</f>
        <v>1690.1000000000001</v>
      </c>
      <c r="F75" s="54">
        <f t="shared" si="27"/>
        <v>1.3347074478586716</v>
      </c>
      <c r="G75" s="87">
        <v>917.03</v>
      </c>
      <c r="H75" s="128">
        <v>1505.9</v>
      </c>
      <c r="I75" s="54">
        <f t="shared" si="23"/>
        <v>1.6421491118065932</v>
      </c>
      <c r="J75" s="87"/>
      <c r="K75" s="135"/>
      <c r="L75" s="54" t="str">
        <f t="shared" si="28"/>
        <v xml:space="preserve"> </v>
      </c>
      <c r="M75" s="87">
        <v>175.82</v>
      </c>
      <c r="N75" s="53">
        <v>85.4</v>
      </c>
      <c r="O75" s="54">
        <f t="shared" si="29"/>
        <v>0.48572403594585378</v>
      </c>
      <c r="P75" s="87">
        <v>173.42</v>
      </c>
      <c r="Q75" s="53">
        <v>98.8</v>
      </c>
      <c r="R75" s="54">
        <f t="shared" si="30"/>
        <v>0.56971514242878563</v>
      </c>
      <c r="S75" s="1"/>
      <c r="T75" s="1"/>
      <c r="U75" s="1"/>
      <c r="V75" s="1"/>
    </row>
    <row r="76" spans="1:22" s="5" customFormat="1" ht="15" customHeight="1" outlineLevel="1" x14ac:dyDescent="0.25">
      <c r="A76" s="6"/>
      <c r="B76" s="6"/>
      <c r="C76" s="52" t="s">
        <v>73</v>
      </c>
      <c r="D76" s="87">
        <f t="shared" si="26"/>
        <v>351.78999999999996</v>
      </c>
      <c r="E76" s="53">
        <f>H76+K76+N76+Q76</f>
        <v>276.89999999999998</v>
      </c>
      <c r="F76" s="54">
        <f t="shared" si="27"/>
        <v>0.78711731430683085</v>
      </c>
      <c r="G76" s="87">
        <v>1.25</v>
      </c>
      <c r="H76" s="128">
        <v>3.8</v>
      </c>
      <c r="I76" s="54" t="str">
        <f t="shared" si="23"/>
        <v>св.200</v>
      </c>
      <c r="J76" s="87"/>
      <c r="K76" s="135"/>
      <c r="L76" s="54" t="str">
        <f t="shared" si="28"/>
        <v xml:space="preserve"> </v>
      </c>
      <c r="M76" s="87">
        <v>33.03</v>
      </c>
      <c r="N76" s="53">
        <v>26.2</v>
      </c>
      <c r="O76" s="54">
        <f t="shared" si="29"/>
        <v>0.79321828640629721</v>
      </c>
      <c r="P76" s="87">
        <v>317.51</v>
      </c>
      <c r="Q76" s="53">
        <v>246.9</v>
      </c>
      <c r="R76" s="54">
        <f t="shared" si="30"/>
        <v>0.77761330351799951</v>
      </c>
      <c r="S76" s="1"/>
      <c r="T76" s="1"/>
      <c r="U76" s="1"/>
      <c r="V76" s="1"/>
    </row>
    <row r="77" spans="1:22" s="19" customFormat="1" ht="15" customHeight="1" outlineLevel="1" x14ac:dyDescent="0.25">
      <c r="A77" s="17"/>
      <c r="B77" s="17"/>
      <c r="C77" s="52" t="s">
        <v>152</v>
      </c>
      <c r="D77" s="87">
        <f t="shared" si="26"/>
        <v>435.93</v>
      </c>
      <c r="E77" s="53">
        <f>H77+K77+N77+Q77</f>
        <v>223.9</v>
      </c>
      <c r="F77" s="54">
        <f>IF(E77=0," ",IF(E77/D77*100&gt;200,"св.200",E77/D77))</f>
        <v>0.5136145711467438</v>
      </c>
      <c r="G77" s="87">
        <v>1.22</v>
      </c>
      <c r="H77" s="128">
        <v>1</v>
      </c>
      <c r="I77" s="54">
        <f t="shared" si="23"/>
        <v>0.81967213114754101</v>
      </c>
      <c r="J77" s="87"/>
      <c r="K77" s="135"/>
      <c r="L77" s="55"/>
      <c r="M77" s="87">
        <v>40.090000000000003</v>
      </c>
      <c r="N77" s="53">
        <v>13.1</v>
      </c>
      <c r="O77" s="54">
        <f t="shared" si="29"/>
        <v>0.32676477924669489</v>
      </c>
      <c r="P77" s="87">
        <v>394.62</v>
      </c>
      <c r="Q77" s="53">
        <v>209.8</v>
      </c>
      <c r="R77" s="54">
        <f>IF(Q77=0," ",IF(Q77/P77*100&gt;200,"св.200",Q77/P77))</f>
        <v>0.53165070194110797</v>
      </c>
      <c r="S77" s="2"/>
      <c r="T77" s="2"/>
      <c r="U77" s="2"/>
      <c r="V77" s="2"/>
    </row>
    <row r="78" spans="1:22" s="5" customFormat="1" ht="15.75" customHeight="1" outlineLevel="1" x14ac:dyDescent="0.25">
      <c r="A78" s="6"/>
      <c r="B78" s="6"/>
      <c r="C78" s="52" t="s">
        <v>72</v>
      </c>
      <c r="D78" s="87">
        <f t="shared" si="26"/>
        <v>540.26</v>
      </c>
      <c r="E78" s="53">
        <f>H78+K78+N78+Q78</f>
        <v>312.89999999999998</v>
      </c>
      <c r="F78" s="54">
        <f t="shared" si="27"/>
        <v>0.57916558693962161</v>
      </c>
      <c r="G78" s="87">
        <v>10.36</v>
      </c>
      <c r="H78" s="128">
        <v>0.4</v>
      </c>
      <c r="I78" s="54">
        <f t="shared" ref="I78:I101" si="31">IF(G78=0," ",IF(H78/G78*100&gt;200,"св.200",H78/G78))</f>
        <v>3.8610038610038616E-2</v>
      </c>
      <c r="J78" s="87"/>
      <c r="K78" s="135"/>
      <c r="L78" s="54" t="str">
        <f t="shared" si="28"/>
        <v xml:space="preserve"> </v>
      </c>
      <c r="M78" s="87">
        <v>33.24</v>
      </c>
      <c r="N78" s="53">
        <v>10.8</v>
      </c>
      <c r="O78" s="54">
        <f t="shared" si="29"/>
        <v>0.32490974729241878</v>
      </c>
      <c r="P78" s="87">
        <v>496.66</v>
      </c>
      <c r="Q78" s="53">
        <v>301.7</v>
      </c>
      <c r="R78" s="54">
        <f t="shared" si="30"/>
        <v>0.60745781822574796</v>
      </c>
      <c r="S78" s="1"/>
      <c r="T78" s="1"/>
      <c r="U78" s="1"/>
      <c r="V78" s="1"/>
    </row>
    <row r="79" spans="1:22" ht="31.5" customHeight="1" x14ac:dyDescent="0.25">
      <c r="A79" s="7">
        <v>12</v>
      </c>
      <c r="B79" s="7"/>
      <c r="C79" s="93" t="s">
        <v>71</v>
      </c>
      <c r="D79" s="94">
        <f>SUM(D80:D82,D81)</f>
        <v>2908.2999999999997</v>
      </c>
      <c r="E79" s="94">
        <f>SUM(E80:E82)</f>
        <v>1569.4</v>
      </c>
      <c r="F79" s="95">
        <f t="shared" si="27"/>
        <v>0.53962796135199265</v>
      </c>
      <c r="G79" s="94">
        <f>SUM(G80:G82)</f>
        <v>259.95</v>
      </c>
      <c r="H79" s="94">
        <f>SUM(H80:H82)</f>
        <v>178</v>
      </c>
      <c r="I79" s="95">
        <f t="shared" si="31"/>
        <v>0.68474706674360453</v>
      </c>
      <c r="J79" s="94">
        <v>115.92</v>
      </c>
      <c r="K79" s="94">
        <f>SUM(K80:K82)</f>
        <v>115.9</v>
      </c>
      <c r="L79" s="95">
        <f t="shared" si="28"/>
        <v>0.99982746721877158</v>
      </c>
      <c r="M79" s="94">
        <v>751.09999999999991</v>
      </c>
      <c r="N79" s="94">
        <f>SUM(N80:N82)</f>
        <v>318.10000000000002</v>
      </c>
      <c r="O79" s="95">
        <f t="shared" si="29"/>
        <v>0.42351218213287189</v>
      </c>
      <c r="P79" s="94">
        <v>1485.15</v>
      </c>
      <c r="Q79" s="94">
        <f>SUM(Q80:Q82)</f>
        <v>957.40000000000009</v>
      </c>
      <c r="R79" s="95">
        <f t="shared" si="30"/>
        <v>0.64464868868464464</v>
      </c>
      <c r="S79" s="1"/>
      <c r="T79" s="1"/>
      <c r="U79" s="1"/>
      <c r="V79" s="1"/>
    </row>
    <row r="80" spans="1:22" s="5" customFormat="1" ht="15" customHeight="1" outlineLevel="1" x14ac:dyDescent="0.25">
      <c r="A80" s="6"/>
      <c r="B80" s="6"/>
      <c r="C80" s="52" t="s">
        <v>70</v>
      </c>
      <c r="D80" s="87">
        <f t="shared" si="26"/>
        <v>1066.6600000000001</v>
      </c>
      <c r="E80" s="53">
        <f>H80+K80+N80+Q80</f>
        <v>645.1</v>
      </c>
      <c r="F80" s="54">
        <f>IF(E80=0," ",IF(E80/D80*100&gt;200,"св.200",E80/D80))</f>
        <v>0.6047850299064369</v>
      </c>
      <c r="G80" s="87">
        <v>257.91000000000003</v>
      </c>
      <c r="H80" s="128">
        <v>175.9</v>
      </c>
      <c r="I80" s="54">
        <f t="shared" si="31"/>
        <v>0.6820208599899189</v>
      </c>
      <c r="J80" s="87"/>
      <c r="K80" s="135"/>
      <c r="L80" s="54" t="str">
        <f t="shared" si="28"/>
        <v xml:space="preserve"> </v>
      </c>
      <c r="M80" s="87">
        <v>359.84</v>
      </c>
      <c r="N80" s="53">
        <v>134.1</v>
      </c>
      <c r="O80" s="54">
        <f t="shared" si="29"/>
        <v>0.37266562916851936</v>
      </c>
      <c r="P80" s="87">
        <v>448.91</v>
      </c>
      <c r="Q80" s="53">
        <v>335.1</v>
      </c>
      <c r="R80" s="56">
        <f>IF(Q80=0," ",IF(Q80/P80*100&gt;200,"св.200",Q80/P80))</f>
        <v>0.74647479450223875</v>
      </c>
      <c r="S80" s="1"/>
      <c r="T80" s="1"/>
      <c r="U80" s="1"/>
      <c r="V80" s="1"/>
    </row>
    <row r="81" spans="1:22" s="5" customFormat="1" ht="15" customHeight="1" outlineLevel="1" x14ac:dyDescent="0.25">
      <c r="A81" s="6"/>
      <c r="B81" s="6"/>
      <c r="C81" s="57" t="s">
        <v>69</v>
      </c>
      <c r="D81" s="87">
        <f t="shared" si="26"/>
        <v>296.17999999999995</v>
      </c>
      <c r="E81" s="53">
        <f>H81+K81+N81+Q81</f>
        <v>192.10000000000002</v>
      </c>
      <c r="F81" s="54">
        <f>IF(E81=0," ",IF(E81/D81*100&gt;200,"св.200",E81/D81))</f>
        <v>0.64859207238841265</v>
      </c>
      <c r="G81" s="87">
        <v>0.09</v>
      </c>
      <c r="H81" s="128">
        <v>0.1</v>
      </c>
      <c r="I81" s="54">
        <f t="shared" si="31"/>
        <v>1.1111111111111112</v>
      </c>
      <c r="J81" s="87">
        <v>115.92</v>
      </c>
      <c r="K81" s="135">
        <v>115.9</v>
      </c>
      <c r="L81" s="54">
        <f t="shared" si="28"/>
        <v>0.99982746721877158</v>
      </c>
      <c r="M81" s="87">
        <v>115.82</v>
      </c>
      <c r="N81" s="53">
        <v>16.3</v>
      </c>
      <c r="O81" s="54">
        <f t="shared" si="29"/>
        <v>0.14073562424451738</v>
      </c>
      <c r="P81" s="87">
        <v>64.349999999999994</v>
      </c>
      <c r="Q81" s="53">
        <v>59.8</v>
      </c>
      <c r="R81" s="56">
        <f>IF(Q81=0," ",IF(Q81/P81*100&gt;200,"св.200",Q81/P81))</f>
        <v>0.92929292929292928</v>
      </c>
      <c r="S81" s="1"/>
      <c r="T81" s="1"/>
      <c r="U81" s="1"/>
      <c r="V81" s="1"/>
    </row>
    <row r="82" spans="1:22" s="19" customFormat="1" ht="15" customHeight="1" outlineLevel="1" x14ac:dyDescent="0.25">
      <c r="A82" s="17"/>
      <c r="B82" s="17"/>
      <c r="C82" s="52" t="s">
        <v>153</v>
      </c>
      <c r="D82" s="87">
        <f>(G82+J82+M82+P82)</f>
        <v>1249.28</v>
      </c>
      <c r="E82" s="53">
        <f>H82+K82+N82+Q82</f>
        <v>732.2</v>
      </c>
      <c r="F82" s="54">
        <f>IF(E82=0," ",IF(E82/D82*100&gt;200,"св.200",E82/D82))</f>
        <v>0.58609759221311475</v>
      </c>
      <c r="G82" s="87">
        <v>1.95</v>
      </c>
      <c r="H82" s="128">
        <v>2</v>
      </c>
      <c r="I82" s="54">
        <f>IF(G82=0," ",IF(H82/G82*100&gt;200,"св.200",H82/G82))</f>
        <v>1.0256410256410258</v>
      </c>
      <c r="J82" s="87"/>
      <c r="K82" s="135"/>
      <c r="L82" s="55"/>
      <c r="M82" s="87">
        <v>275.44</v>
      </c>
      <c r="N82" s="53">
        <v>167.7</v>
      </c>
      <c r="O82" s="54">
        <f>IF(M82=0," ",IF(N82/M82*100&gt;200,"св.200",N82/M82))</f>
        <v>0.60884403136799303</v>
      </c>
      <c r="P82" s="87">
        <v>971.89</v>
      </c>
      <c r="Q82" s="53">
        <v>562.5</v>
      </c>
      <c r="R82" s="54">
        <f>IF(Q82=0," ",IF(Q82/P82*100&gt;200,"св.200",Q82/P82))</f>
        <v>0.57876920227597772</v>
      </c>
      <c r="S82" s="2"/>
      <c r="T82" s="2"/>
      <c r="U82" s="2"/>
      <c r="V82" s="2"/>
    </row>
    <row r="83" spans="1:22" ht="31.5" customHeight="1" x14ac:dyDescent="0.25">
      <c r="A83" s="7">
        <v>13</v>
      </c>
      <c r="B83" s="7"/>
      <c r="C83" s="93" t="s">
        <v>144</v>
      </c>
      <c r="D83" s="94">
        <f>SUM(D84:D88)</f>
        <v>19663.38</v>
      </c>
      <c r="E83" s="94">
        <f>SUM(E84:E88)</f>
        <v>18380.199999999997</v>
      </c>
      <c r="F83" s="95">
        <f t="shared" si="27"/>
        <v>0.9347426536027883</v>
      </c>
      <c r="G83" s="94">
        <v>679.76</v>
      </c>
      <c r="H83" s="94">
        <f>SUM(H84:H88)</f>
        <v>832.3</v>
      </c>
      <c r="I83" s="95">
        <f t="shared" si="31"/>
        <v>1.2244027303754266</v>
      </c>
      <c r="J83" s="94">
        <v>0.28999999999999998</v>
      </c>
      <c r="K83" s="94">
        <f>SUM(K84:K88)</f>
        <v>6.2</v>
      </c>
      <c r="L83" s="95" t="str">
        <f t="shared" si="28"/>
        <v>св.200</v>
      </c>
      <c r="M83" s="94">
        <v>1897.04</v>
      </c>
      <c r="N83" s="94">
        <f>SUM(N84:N88)</f>
        <v>1173.4000000000001</v>
      </c>
      <c r="O83" s="95">
        <f t="shared" si="29"/>
        <v>0.61854257158520654</v>
      </c>
      <c r="P83" s="94">
        <v>17086.29</v>
      </c>
      <c r="Q83" s="94">
        <f>SUM(Q84:Q88)</f>
        <v>16368.3</v>
      </c>
      <c r="R83" s="95">
        <f t="shared" si="30"/>
        <v>0.95797858985186357</v>
      </c>
      <c r="S83" s="1"/>
      <c r="T83" s="1"/>
      <c r="U83" s="1"/>
      <c r="V83" s="1"/>
    </row>
    <row r="84" spans="1:22" s="5" customFormat="1" ht="15" customHeight="1" outlineLevel="1" x14ac:dyDescent="0.25">
      <c r="A84" s="6"/>
      <c r="B84" s="6"/>
      <c r="C84" s="52" t="s">
        <v>165</v>
      </c>
      <c r="D84" s="87">
        <f t="shared" si="26"/>
        <v>16719.86</v>
      </c>
      <c r="E84" s="53">
        <f>H84+K84+N84+Q84</f>
        <v>16133.5</v>
      </c>
      <c r="F84" s="54">
        <f t="shared" si="27"/>
        <v>0.96493032836399339</v>
      </c>
      <c r="G84" s="87">
        <v>237.86</v>
      </c>
      <c r="H84" s="128">
        <v>357.9</v>
      </c>
      <c r="I84" s="54">
        <f t="shared" si="31"/>
        <v>1.5046666106112838</v>
      </c>
      <c r="J84" s="87"/>
      <c r="K84" s="135"/>
      <c r="L84" s="54" t="str">
        <f>IF(K84=0," ",IF(K84/J84*100&gt;200,"св.200",K84/J84))</f>
        <v xml:space="preserve"> </v>
      </c>
      <c r="M84" s="87">
        <v>886.58</v>
      </c>
      <c r="N84" s="53">
        <v>427.6</v>
      </c>
      <c r="O84" s="54">
        <f t="shared" si="29"/>
        <v>0.48230278147488098</v>
      </c>
      <c r="P84" s="87">
        <v>15595.42</v>
      </c>
      <c r="Q84" s="53">
        <v>15348</v>
      </c>
      <c r="R84" s="54">
        <f t="shared" si="30"/>
        <v>0.9841350858136555</v>
      </c>
      <c r="S84" s="1"/>
      <c r="T84" s="1"/>
      <c r="U84" s="1"/>
      <c r="V84" s="1"/>
    </row>
    <row r="85" spans="1:22" s="5" customFormat="1" ht="15" customHeight="1" outlineLevel="1" x14ac:dyDescent="0.25">
      <c r="A85" s="6"/>
      <c r="B85" s="6"/>
      <c r="C85" s="52" t="s">
        <v>143</v>
      </c>
      <c r="D85" s="87">
        <f t="shared" si="26"/>
        <v>952.14</v>
      </c>
      <c r="E85" s="53">
        <f>H85+K85+N85+Q85</f>
        <v>690.2</v>
      </c>
      <c r="F85" s="54">
        <f t="shared" si="27"/>
        <v>0.72489339802970154</v>
      </c>
      <c r="G85" s="87">
        <v>427.9</v>
      </c>
      <c r="H85" s="128">
        <v>452.2</v>
      </c>
      <c r="I85" s="54">
        <f t="shared" si="31"/>
        <v>1.0567889693853705</v>
      </c>
      <c r="J85" s="87"/>
      <c r="K85" s="135"/>
      <c r="L85" s="54" t="str">
        <f>IF(J85=0," ",IF(K85/J85*100&gt;200,"св.200",K85/J85))</f>
        <v xml:space="preserve"> </v>
      </c>
      <c r="M85" s="87">
        <v>241.1</v>
      </c>
      <c r="N85" s="53">
        <v>76.900000000000006</v>
      </c>
      <c r="O85" s="54">
        <f t="shared" si="29"/>
        <v>0.31895479054334303</v>
      </c>
      <c r="P85" s="87">
        <v>283.14</v>
      </c>
      <c r="Q85" s="53">
        <v>161.1</v>
      </c>
      <c r="R85" s="54">
        <f t="shared" si="30"/>
        <v>0.56897647806738716</v>
      </c>
      <c r="S85" s="1"/>
      <c r="T85" s="1"/>
      <c r="U85" s="1"/>
      <c r="V85" s="1"/>
    </row>
    <row r="86" spans="1:22" s="5" customFormat="1" ht="15" customHeight="1" outlineLevel="1" x14ac:dyDescent="0.25">
      <c r="A86" s="6"/>
      <c r="B86" s="6"/>
      <c r="C86" s="52" t="s">
        <v>68</v>
      </c>
      <c r="D86" s="87">
        <f t="shared" si="26"/>
        <v>1348.75</v>
      </c>
      <c r="E86" s="53">
        <f>H86+K86+N86+Q86</f>
        <v>1198.5999999999999</v>
      </c>
      <c r="F86" s="54">
        <f t="shared" si="27"/>
        <v>0.88867469879518068</v>
      </c>
      <c r="G86" s="87">
        <v>13.48</v>
      </c>
      <c r="H86" s="128">
        <v>22</v>
      </c>
      <c r="I86" s="54">
        <f t="shared" si="31"/>
        <v>1.6320474777448071</v>
      </c>
      <c r="J86" s="87"/>
      <c r="K86" s="135"/>
      <c r="L86" s="54" t="str">
        <f>IF(J86=0," ",IF(K86/J86*100&gt;200,"св.200",K86/J86))</f>
        <v xml:space="preserve"> </v>
      </c>
      <c r="M86" s="87">
        <v>640.67999999999995</v>
      </c>
      <c r="N86" s="53">
        <v>596.20000000000005</v>
      </c>
      <c r="O86" s="54">
        <f t="shared" si="29"/>
        <v>0.93057376537428993</v>
      </c>
      <c r="P86" s="87">
        <v>694.59</v>
      </c>
      <c r="Q86" s="53">
        <v>580.4</v>
      </c>
      <c r="R86" s="54">
        <f t="shared" si="30"/>
        <v>0.8356008580601505</v>
      </c>
      <c r="S86" s="1"/>
      <c r="T86" s="1"/>
      <c r="U86" s="1"/>
      <c r="V86" s="1"/>
    </row>
    <row r="87" spans="1:22" s="5" customFormat="1" ht="15" customHeight="1" outlineLevel="1" x14ac:dyDescent="0.25">
      <c r="A87" s="6"/>
      <c r="B87" s="6"/>
      <c r="C87" s="52" t="s">
        <v>67</v>
      </c>
      <c r="D87" s="87">
        <f t="shared" si="26"/>
        <v>538.54999999999995</v>
      </c>
      <c r="E87" s="53">
        <f>H87+K87+N87+Q87</f>
        <v>295.8</v>
      </c>
      <c r="F87" s="54">
        <f t="shared" si="27"/>
        <v>0.54925262278339992</v>
      </c>
      <c r="G87" s="87">
        <v>0.44</v>
      </c>
      <c r="H87" s="128">
        <v>0.1</v>
      </c>
      <c r="I87" s="54">
        <f t="shared" si="31"/>
        <v>0.22727272727272729</v>
      </c>
      <c r="J87" s="87"/>
      <c r="K87" s="135">
        <v>5.9</v>
      </c>
      <c r="L87" s="54" t="str">
        <f>IF(J87=0," ",IF(K87/J87*100&gt;200,"св.200",K87/J87))</f>
        <v xml:space="preserve"> </v>
      </c>
      <c r="M87" s="87">
        <v>117.05</v>
      </c>
      <c r="N87" s="53">
        <v>66.3</v>
      </c>
      <c r="O87" s="54">
        <f t="shared" si="29"/>
        <v>0.5664246048697138</v>
      </c>
      <c r="P87" s="87">
        <v>421.06</v>
      </c>
      <c r="Q87" s="53">
        <v>223.5</v>
      </c>
      <c r="R87" s="54">
        <f t="shared" si="30"/>
        <v>0.53080321094380845</v>
      </c>
      <c r="S87" s="1"/>
      <c r="T87" s="1"/>
      <c r="U87" s="1"/>
      <c r="V87" s="1"/>
    </row>
    <row r="88" spans="1:22" s="5" customFormat="1" ht="15" customHeight="1" outlineLevel="1" x14ac:dyDescent="0.25">
      <c r="A88" s="6"/>
      <c r="B88" s="6"/>
      <c r="C88" s="52" t="s">
        <v>66</v>
      </c>
      <c r="D88" s="87">
        <f t="shared" si="26"/>
        <v>104.08</v>
      </c>
      <c r="E88" s="53">
        <f>H88+K88+N88+Q88</f>
        <v>62.099999999999994</v>
      </c>
      <c r="F88" s="54">
        <f t="shared" si="27"/>
        <v>0.59665641813989234</v>
      </c>
      <c r="G88" s="87">
        <v>0.08</v>
      </c>
      <c r="H88" s="128">
        <v>0.1</v>
      </c>
      <c r="I88" s="54">
        <f t="shared" si="31"/>
        <v>1.25</v>
      </c>
      <c r="J88" s="87">
        <v>0.28999999999999998</v>
      </c>
      <c r="K88" s="135">
        <v>0.3</v>
      </c>
      <c r="L88" s="54">
        <f t="shared" si="28"/>
        <v>1.0344827586206897</v>
      </c>
      <c r="M88" s="87">
        <v>11.63</v>
      </c>
      <c r="N88" s="53">
        <v>6.4</v>
      </c>
      <c r="O88" s="54">
        <f t="shared" si="29"/>
        <v>0.55030094582975064</v>
      </c>
      <c r="P88" s="87">
        <v>92.08</v>
      </c>
      <c r="Q88" s="53">
        <v>55.3</v>
      </c>
      <c r="R88" s="54">
        <f t="shared" si="30"/>
        <v>0.60056472632493485</v>
      </c>
      <c r="S88" s="1"/>
      <c r="T88" s="1"/>
      <c r="U88" s="1"/>
      <c r="V88" s="1"/>
    </row>
    <row r="89" spans="1:22" ht="32.25" customHeight="1" x14ac:dyDescent="0.25">
      <c r="A89" s="7">
        <v>14</v>
      </c>
      <c r="B89" s="7"/>
      <c r="C89" s="93" t="s">
        <v>142</v>
      </c>
      <c r="D89" s="94">
        <f>SUM(D90:D94)</f>
        <v>5290.0300000000007</v>
      </c>
      <c r="E89" s="94">
        <f>SUM(E90:E94)</f>
        <v>3687.8999999999992</v>
      </c>
      <c r="F89" s="95">
        <f t="shared" si="27"/>
        <v>0.69714160411188575</v>
      </c>
      <c r="G89" s="94">
        <v>369.24</v>
      </c>
      <c r="H89" s="94">
        <f>SUM(H90:H94)</f>
        <v>472.9</v>
      </c>
      <c r="I89" s="95">
        <f t="shared" si="31"/>
        <v>1.2807388148629617</v>
      </c>
      <c r="J89" s="94"/>
      <c r="K89" s="94">
        <f>SUM(K90:K94)</f>
        <v>0</v>
      </c>
      <c r="L89" s="95" t="str">
        <f t="shared" si="28"/>
        <v xml:space="preserve"> </v>
      </c>
      <c r="M89" s="94">
        <v>2254.0500000000002</v>
      </c>
      <c r="N89" s="94">
        <f>SUM(N90:N94)</f>
        <v>2034.8000000000002</v>
      </c>
      <c r="O89" s="95">
        <f t="shared" si="29"/>
        <v>0.90273064040283046</v>
      </c>
      <c r="P89" s="94">
        <v>2666.7400000000002</v>
      </c>
      <c r="Q89" s="94">
        <f>SUM(Q90:Q94)</f>
        <v>1180.2</v>
      </c>
      <c r="R89" s="95">
        <f t="shared" si="30"/>
        <v>0.44256282952218812</v>
      </c>
      <c r="S89" s="1"/>
      <c r="T89" s="1"/>
      <c r="U89" s="1"/>
      <c r="V89" s="1"/>
    </row>
    <row r="90" spans="1:22" s="5" customFormat="1" ht="15" customHeight="1" outlineLevel="1" x14ac:dyDescent="0.25">
      <c r="A90" s="6"/>
      <c r="B90" s="6"/>
      <c r="C90" s="52" t="s">
        <v>180</v>
      </c>
      <c r="D90" s="87">
        <f t="shared" si="26"/>
        <v>2851.02</v>
      </c>
      <c r="E90" s="53">
        <f>H90+K90+N90+Q90</f>
        <v>2679.7999999999997</v>
      </c>
      <c r="F90" s="54">
        <f t="shared" si="27"/>
        <v>0.93994430063626344</v>
      </c>
      <c r="G90" s="87">
        <v>345.01</v>
      </c>
      <c r="H90" s="128">
        <v>428.4</v>
      </c>
      <c r="I90" s="54">
        <f t="shared" si="31"/>
        <v>1.2417031390394482</v>
      </c>
      <c r="J90" s="87"/>
      <c r="K90" s="135"/>
      <c r="L90" s="54" t="str">
        <f t="shared" si="28"/>
        <v xml:space="preserve"> </v>
      </c>
      <c r="M90" s="87">
        <v>1923.3</v>
      </c>
      <c r="N90" s="53">
        <v>1734.8</v>
      </c>
      <c r="O90" s="54">
        <f t="shared" si="29"/>
        <v>0.90199136900119581</v>
      </c>
      <c r="P90" s="87">
        <v>582.71</v>
      </c>
      <c r="Q90" s="53">
        <v>516.6</v>
      </c>
      <c r="R90" s="54">
        <f>IF(P90=0," ",IF(Q90/P90*100&gt;200,"св.200",Q90/P90))</f>
        <v>0.88654733915669881</v>
      </c>
      <c r="S90" s="1"/>
      <c r="T90" s="1"/>
      <c r="U90" s="1"/>
      <c r="V90" s="1"/>
    </row>
    <row r="91" spans="1:22" s="5" customFormat="1" ht="15" customHeight="1" outlineLevel="1" x14ac:dyDescent="0.25">
      <c r="A91" s="6"/>
      <c r="B91" s="6"/>
      <c r="C91" s="52" t="s">
        <v>65</v>
      </c>
      <c r="D91" s="87">
        <f t="shared" si="26"/>
        <v>135.58000000000001</v>
      </c>
      <c r="E91" s="53">
        <f>H91+K91+N91+Q91</f>
        <v>81.599999999999994</v>
      </c>
      <c r="F91" s="54">
        <f t="shared" si="27"/>
        <v>0.60185868122141895</v>
      </c>
      <c r="G91" s="87">
        <v>5.4</v>
      </c>
      <c r="H91" s="128">
        <v>18.100000000000001</v>
      </c>
      <c r="I91" s="54" t="str">
        <f t="shared" si="31"/>
        <v>св.200</v>
      </c>
      <c r="J91" s="87"/>
      <c r="K91" s="135"/>
      <c r="L91" s="54" t="str">
        <f t="shared" si="28"/>
        <v xml:space="preserve"> </v>
      </c>
      <c r="M91" s="87">
        <v>42.75</v>
      </c>
      <c r="N91" s="53">
        <v>32.4</v>
      </c>
      <c r="O91" s="54">
        <f t="shared" si="29"/>
        <v>0.75789473684210518</v>
      </c>
      <c r="P91" s="87">
        <v>87.43</v>
      </c>
      <c r="Q91" s="53">
        <v>31.1</v>
      </c>
      <c r="R91" s="54">
        <f t="shared" si="30"/>
        <v>0.35571314194212511</v>
      </c>
      <c r="S91" s="1"/>
      <c r="T91" s="1"/>
      <c r="U91" s="1"/>
      <c r="V91" s="1"/>
    </row>
    <row r="92" spans="1:22" s="5" customFormat="1" ht="15" customHeight="1" outlineLevel="1" x14ac:dyDescent="0.25">
      <c r="A92" s="6"/>
      <c r="B92" s="6"/>
      <c r="C92" s="52" t="s">
        <v>64</v>
      </c>
      <c r="D92" s="87">
        <f t="shared" si="26"/>
        <v>1403.65</v>
      </c>
      <c r="E92" s="53">
        <f>H92+K92+N92+Q92</f>
        <v>240.2</v>
      </c>
      <c r="F92" s="54">
        <f t="shared" si="27"/>
        <v>0.17112528051864778</v>
      </c>
      <c r="G92" s="87">
        <v>15.5</v>
      </c>
      <c r="H92" s="128">
        <v>15.7</v>
      </c>
      <c r="I92" s="54">
        <f t="shared" si="31"/>
        <v>1.0129032258064516</v>
      </c>
      <c r="J92" s="87"/>
      <c r="K92" s="135"/>
      <c r="L92" s="54" t="str">
        <f t="shared" si="28"/>
        <v xml:space="preserve"> </v>
      </c>
      <c r="M92" s="87">
        <v>80.19</v>
      </c>
      <c r="N92" s="53">
        <v>69.5</v>
      </c>
      <c r="O92" s="54">
        <f t="shared" si="29"/>
        <v>0.86669160743234819</v>
      </c>
      <c r="P92" s="87">
        <v>1307.96</v>
      </c>
      <c r="Q92" s="53">
        <v>155</v>
      </c>
      <c r="R92" s="54">
        <f t="shared" si="30"/>
        <v>0.11850515306278479</v>
      </c>
      <c r="S92" s="1"/>
      <c r="T92" s="1"/>
      <c r="U92" s="1"/>
      <c r="V92" s="1"/>
    </row>
    <row r="93" spans="1:22" s="5" customFormat="1" ht="15" customHeight="1" outlineLevel="1" x14ac:dyDescent="0.25">
      <c r="A93" s="6"/>
      <c r="B93" s="6"/>
      <c r="C93" s="52" t="s">
        <v>63</v>
      </c>
      <c r="D93" s="87">
        <f t="shared" si="26"/>
        <v>626.14</v>
      </c>
      <c r="E93" s="53">
        <f>H93+K93+N93+Q93</f>
        <v>472.20000000000005</v>
      </c>
      <c r="F93" s="54">
        <f t="shared" si="27"/>
        <v>0.75414444054045426</v>
      </c>
      <c r="G93" s="87">
        <v>2.85</v>
      </c>
      <c r="H93" s="128">
        <v>9.4</v>
      </c>
      <c r="I93" s="54" t="str">
        <f>IF(G93&lt;=0.01," ",IF(H93/G93*100&gt;200,"св.200",H93/G93))</f>
        <v>св.200</v>
      </c>
      <c r="J93" s="87"/>
      <c r="K93" s="135"/>
      <c r="L93" s="54" t="str">
        <f t="shared" si="28"/>
        <v xml:space="preserve"> </v>
      </c>
      <c r="M93" s="87">
        <v>144.88</v>
      </c>
      <c r="N93" s="53">
        <v>141.69999999999999</v>
      </c>
      <c r="O93" s="54">
        <f t="shared" si="29"/>
        <v>0.97805080066261729</v>
      </c>
      <c r="P93" s="87">
        <v>478.41</v>
      </c>
      <c r="Q93" s="53">
        <v>321.10000000000002</v>
      </c>
      <c r="R93" s="54">
        <f t="shared" si="30"/>
        <v>0.67118162245772461</v>
      </c>
      <c r="S93" s="1"/>
      <c r="T93" s="1"/>
      <c r="U93" s="1"/>
      <c r="V93" s="1"/>
    </row>
    <row r="94" spans="1:22" s="5" customFormat="1" ht="15" customHeight="1" outlineLevel="1" x14ac:dyDescent="0.25">
      <c r="A94" s="6"/>
      <c r="B94" s="6"/>
      <c r="C94" s="52" t="s">
        <v>62</v>
      </c>
      <c r="D94" s="87">
        <f t="shared" si="26"/>
        <v>273.64</v>
      </c>
      <c r="E94" s="53">
        <f>H94+K94+N94+Q94</f>
        <v>214.1</v>
      </c>
      <c r="F94" s="54">
        <f t="shared" ref="F94:F125" si="32">IF(D94=0," ",IF(E94/D94*100&gt;200,"св.200",E94/D94))</f>
        <v>0.78241485162987867</v>
      </c>
      <c r="G94" s="87">
        <v>0.48</v>
      </c>
      <c r="H94" s="128">
        <v>1.3</v>
      </c>
      <c r="I94" s="54" t="str">
        <f t="shared" si="31"/>
        <v>св.200</v>
      </c>
      <c r="J94" s="87"/>
      <c r="K94" s="135"/>
      <c r="L94" s="54" t="str">
        <f>IF(J94=0," ",IF(K94/J94*100&gt;200,"св.200",K94/J94))</f>
        <v xml:space="preserve"> </v>
      </c>
      <c r="M94" s="87">
        <v>62.93</v>
      </c>
      <c r="N94" s="53">
        <v>56.4</v>
      </c>
      <c r="O94" s="54">
        <f t="shared" ref="O94:O125" si="33">IF(M94=0," ",IF(N94/M94*100&gt;200,"св.200",N94/M94))</f>
        <v>0.89623391069442238</v>
      </c>
      <c r="P94" s="87">
        <v>210.23</v>
      </c>
      <c r="Q94" s="53">
        <v>156.4</v>
      </c>
      <c r="R94" s="54">
        <f t="shared" ref="R94:R125" si="34">IF(P94=0," ",IF(Q94/P94*100&gt;200,"св.200",Q94/P94))</f>
        <v>0.74394710555106314</v>
      </c>
      <c r="S94" s="1"/>
      <c r="T94" s="1"/>
      <c r="U94" s="1"/>
      <c r="V94" s="1"/>
    </row>
    <row r="95" spans="1:22" ht="29.25" customHeight="1" x14ac:dyDescent="0.25">
      <c r="A95" s="7">
        <v>15</v>
      </c>
      <c r="B95" s="7"/>
      <c r="C95" s="93" t="s">
        <v>61</v>
      </c>
      <c r="D95" s="94">
        <f>SUM(D96:D99)</f>
        <v>6296.6100000000006</v>
      </c>
      <c r="E95" s="94">
        <f>SUM(E96:E99)</f>
        <v>4717.2</v>
      </c>
      <c r="F95" s="95">
        <f t="shared" si="32"/>
        <v>0.74916502689542464</v>
      </c>
      <c r="G95" s="94">
        <v>878.99</v>
      </c>
      <c r="H95" s="94">
        <f>SUM(H96:H99)</f>
        <v>1022.6999999999999</v>
      </c>
      <c r="I95" s="95">
        <f t="shared" si="31"/>
        <v>1.1634944652385122</v>
      </c>
      <c r="J95" s="94"/>
      <c r="K95" s="94">
        <f>SUM(K96:K99)</f>
        <v>0</v>
      </c>
      <c r="L95" s="95" t="str">
        <f t="shared" ref="L95:L125" si="35">IF(J95=0," ",IF(K95/J95*100&gt;200,"св.200",K95/J95))</f>
        <v xml:space="preserve"> </v>
      </c>
      <c r="M95" s="94">
        <v>2461.21</v>
      </c>
      <c r="N95" s="94">
        <f>SUM(N96:N99)</f>
        <v>1629.6</v>
      </c>
      <c r="O95" s="95">
        <f t="shared" si="33"/>
        <v>0.66211335075024069</v>
      </c>
      <c r="P95" s="94">
        <v>2956.41</v>
      </c>
      <c r="Q95" s="94">
        <f>SUM(Q96:Q99)</f>
        <v>2064.9</v>
      </c>
      <c r="R95" s="95">
        <f t="shared" si="34"/>
        <v>0.69844845606664852</v>
      </c>
      <c r="S95" s="1"/>
      <c r="T95" s="1"/>
      <c r="U95" s="1"/>
      <c r="V95" s="1"/>
    </row>
    <row r="96" spans="1:22" s="5" customFormat="1" ht="14.25" customHeight="1" outlineLevel="1" x14ac:dyDescent="0.25">
      <c r="A96" s="6"/>
      <c r="B96" s="6"/>
      <c r="C96" s="52" t="s">
        <v>60</v>
      </c>
      <c r="D96" s="87">
        <f t="shared" ref="D96:D141" si="36">(G96+J96+M96+P96)</f>
        <v>3923.6</v>
      </c>
      <c r="E96" s="53">
        <f>H96+K96+N96+Q96</f>
        <v>3060.4</v>
      </c>
      <c r="F96" s="54">
        <f t="shared" si="32"/>
        <v>0.77999796105617292</v>
      </c>
      <c r="G96" s="87">
        <v>853.42</v>
      </c>
      <c r="H96" s="128">
        <v>993.8</v>
      </c>
      <c r="I96" s="54">
        <f t="shared" si="31"/>
        <v>1.1644911063720091</v>
      </c>
      <c r="J96" s="87"/>
      <c r="K96" s="135"/>
      <c r="L96" s="54" t="str">
        <f t="shared" si="35"/>
        <v xml:space="preserve"> </v>
      </c>
      <c r="M96" s="87">
        <v>1833.76</v>
      </c>
      <c r="N96" s="53">
        <v>1169.2</v>
      </c>
      <c r="O96" s="54">
        <f t="shared" si="33"/>
        <v>0.63759706831864582</v>
      </c>
      <c r="P96" s="87">
        <v>1236.42</v>
      </c>
      <c r="Q96" s="53">
        <v>897.4</v>
      </c>
      <c r="R96" s="54">
        <f t="shared" si="34"/>
        <v>0.72580514711829303</v>
      </c>
      <c r="S96" s="1"/>
      <c r="T96" s="1"/>
      <c r="U96" s="1"/>
      <c r="V96" s="1"/>
    </row>
    <row r="97" spans="1:22" s="5" customFormat="1" ht="15" customHeight="1" outlineLevel="1" x14ac:dyDescent="0.25">
      <c r="A97" s="6"/>
      <c r="B97" s="6"/>
      <c r="C97" s="52" t="s">
        <v>59</v>
      </c>
      <c r="D97" s="87">
        <f t="shared" si="36"/>
        <v>1250.31</v>
      </c>
      <c r="E97" s="53">
        <f>H97+K97+N97+Q97</f>
        <v>950.3</v>
      </c>
      <c r="F97" s="54">
        <f t="shared" si="32"/>
        <v>0.76005150722620785</v>
      </c>
      <c r="G97" s="87">
        <v>21.83</v>
      </c>
      <c r="H97" s="128">
        <v>9.5</v>
      </c>
      <c r="I97" s="54">
        <f t="shared" si="31"/>
        <v>0.43518094365551996</v>
      </c>
      <c r="J97" s="87"/>
      <c r="K97" s="135"/>
      <c r="L97" s="54" t="str">
        <f t="shared" si="35"/>
        <v xml:space="preserve"> </v>
      </c>
      <c r="M97" s="87">
        <v>330.48</v>
      </c>
      <c r="N97" s="53">
        <v>267.3</v>
      </c>
      <c r="O97" s="54">
        <f t="shared" si="33"/>
        <v>0.80882352941176472</v>
      </c>
      <c r="P97" s="87">
        <v>898</v>
      </c>
      <c r="Q97" s="53">
        <v>673.5</v>
      </c>
      <c r="R97" s="54">
        <f t="shared" si="34"/>
        <v>0.75</v>
      </c>
      <c r="S97" s="1"/>
      <c r="T97" s="1"/>
      <c r="U97" s="1"/>
      <c r="V97" s="1"/>
    </row>
    <row r="98" spans="1:22" s="5" customFormat="1" ht="15" customHeight="1" outlineLevel="1" x14ac:dyDescent="0.25">
      <c r="A98" s="6"/>
      <c r="B98" s="6"/>
      <c r="C98" s="52" t="s">
        <v>58</v>
      </c>
      <c r="D98" s="87">
        <f t="shared" si="36"/>
        <v>615.52</v>
      </c>
      <c r="E98" s="53">
        <f>H98+K98+N98+Q98</f>
        <v>418.9</v>
      </c>
      <c r="F98" s="54">
        <f t="shared" si="32"/>
        <v>0.68056277618923833</v>
      </c>
      <c r="G98" s="87">
        <v>0.22</v>
      </c>
      <c r="H98" s="128">
        <v>17.899999999999999</v>
      </c>
      <c r="I98" s="54" t="str">
        <f t="shared" si="31"/>
        <v>св.200</v>
      </c>
      <c r="J98" s="87"/>
      <c r="K98" s="135"/>
      <c r="L98" s="54" t="str">
        <f t="shared" si="35"/>
        <v xml:space="preserve"> </v>
      </c>
      <c r="M98" s="87">
        <v>150.43</v>
      </c>
      <c r="N98" s="53">
        <v>98.8</v>
      </c>
      <c r="O98" s="54">
        <f t="shared" si="33"/>
        <v>0.65678388619291361</v>
      </c>
      <c r="P98" s="87">
        <v>464.87</v>
      </c>
      <c r="Q98" s="53">
        <v>302.2</v>
      </c>
      <c r="R98" s="54">
        <f t="shared" si="34"/>
        <v>0.65007421429646994</v>
      </c>
      <c r="S98" s="1"/>
      <c r="T98" s="1"/>
      <c r="U98" s="1"/>
      <c r="V98" s="1"/>
    </row>
    <row r="99" spans="1:22" s="5" customFormat="1" ht="15" customHeight="1" outlineLevel="1" x14ac:dyDescent="0.25">
      <c r="A99" s="6"/>
      <c r="B99" s="6"/>
      <c r="C99" s="52" t="s">
        <v>57</v>
      </c>
      <c r="D99" s="87">
        <f t="shared" si="36"/>
        <v>507.18</v>
      </c>
      <c r="E99" s="53">
        <f>H99+K99+N99+Q99</f>
        <v>287.60000000000002</v>
      </c>
      <c r="F99" s="54">
        <f t="shared" si="32"/>
        <v>0.56705706060964556</v>
      </c>
      <c r="G99" s="87">
        <v>3.52</v>
      </c>
      <c r="H99" s="128">
        <v>1.5</v>
      </c>
      <c r="I99" s="54">
        <f t="shared" si="31"/>
        <v>0.42613636363636365</v>
      </c>
      <c r="J99" s="92"/>
      <c r="K99" s="135"/>
      <c r="L99" s="54" t="str">
        <f t="shared" si="35"/>
        <v xml:space="preserve"> </v>
      </c>
      <c r="M99" s="87">
        <v>146.54</v>
      </c>
      <c r="N99" s="53">
        <v>94.3</v>
      </c>
      <c r="O99" s="54">
        <f t="shared" si="33"/>
        <v>0.64351030435376011</v>
      </c>
      <c r="P99" s="87">
        <v>357.12</v>
      </c>
      <c r="Q99" s="53">
        <v>191.8</v>
      </c>
      <c r="R99" s="54">
        <f t="shared" si="34"/>
        <v>0.5370743727598567</v>
      </c>
      <c r="S99" s="1"/>
      <c r="T99" s="1"/>
      <c r="U99" s="1"/>
      <c r="V99" s="1"/>
    </row>
    <row r="100" spans="1:22" ht="29.25" customHeight="1" x14ac:dyDescent="0.25">
      <c r="A100" s="7">
        <v>16</v>
      </c>
      <c r="B100" s="7"/>
      <c r="C100" s="93" t="s">
        <v>141</v>
      </c>
      <c r="D100" s="94">
        <f>SUM(D101:D106)</f>
        <v>4181.57</v>
      </c>
      <c r="E100" s="94">
        <f>SUM(E101:E106)</f>
        <v>3225.2300000000005</v>
      </c>
      <c r="F100" s="95">
        <f t="shared" si="32"/>
        <v>0.77129642694012079</v>
      </c>
      <c r="G100" s="94">
        <v>161.35</v>
      </c>
      <c r="H100" s="94">
        <f>SUM(H101:H106)</f>
        <v>273.8</v>
      </c>
      <c r="I100" s="95">
        <f t="shared" si="31"/>
        <v>1.6969321351100095</v>
      </c>
      <c r="J100" s="94"/>
      <c r="K100" s="94">
        <f>SUM(K101:K106)</f>
        <v>0</v>
      </c>
      <c r="L100" s="95" t="str">
        <f t="shared" si="35"/>
        <v xml:space="preserve"> </v>
      </c>
      <c r="M100" s="94">
        <v>550.04</v>
      </c>
      <c r="N100" s="94">
        <f>SUM(N101:N106)</f>
        <v>392.03</v>
      </c>
      <c r="O100" s="95">
        <f t="shared" si="33"/>
        <v>0.71272998327394366</v>
      </c>
      <c r="P100" s="94">
        <v>3470.18</v>
      </c>
      <c r="Q100" s="94">
        <f>SUM(Q101:Q106)</f>
        <v>2559.4</v>
      </c>
      <c r="R100" s="95">
        <f t="shared" si="34"/>
        <v>0.73754099210991941</v>
      </c>
      <c r="S100" s="1"/>
      <c r="T100" s="1"/>
      <c r="U100" s="1"/>
      <c r="V100" s="1"/>
    </row>
    <row r="101" spans="1:22" s="5" customFormat="1" ht="15" customHeight="1" outlineLevel="1" x14ac:dyDescent="0.25">
      <c r="A101" s="6"/>
      <c r="B101" s="6"/>
      <c r="C101" s="52" t="s">
        <v>140</v>
      </c>
      <c r="D101" s="87">
        <f t="shared" si="36"/>
        <v>1117.1799999999998</v>
      </c>
      <c r="E101" s="53">
        <f>H101+K101+N101+Q101</f>
        <v>1010.92</v>
      </c>
      <c r="F101" s="54">
        <f>IF(D101=0," ",IF(E101/D101*100&gt;200,"св.200",E101/D101))</f>
        <v>0.90488551531534767</v>
      </c>
      <c r="G101" s="87">
        <v>154.16999999999999</v>
      </c>
      <c r="H101" s="128">
        <v>242.8</v>
      </c>
      <c r="I101" s="54">
        <f t="shared" si="31"/>
        <v>1.5748848673542195</v>
      </c>
      <c r="J101" s="87"/>
      <c r="K101" s="135"/>
      <c r="L101" s="54" t="str">
        <f t="shared" si="35"/>
        <v xml:space="preserve"> </v>
      </c>
      <c r="M101" s="87">
        <v>295.10000000000002</v>
      </c>
      <c r="N101" s="53">
        <v>235.82</v>
      </c>
      <c r="O101" s="54">
        <f t="shared" si="33"/>
        <v>0.79911894273127748</v>
      </c>
      <c r="P101" s="87">
        <v>667.91</v>
      </c>
      <c r="Q101" s="53">
        <v>532.29999999999995</v>
      </c>
      <c r="R101" s="54">
        <f t="shared" si="34"/>
        <v>0.79696366276893593</v>
      </c>
      <c r="S101" s="1"/>
      <c r="T101" s="1"/>
      <c r="U101" s="1"/>
      <c r="V101" s="1"/>
    </row>
    <row r="102" spans="1:22" s="5" customFormat="1" ht="15" customHeight="1" outlineLevel="1" x14ac:dyDescent="0.25">
      <c r="A102" s="6"/>
      <c r="B102" s="6"/>
      <c r="C102" s="52" t="s">
        <v>56</v>
      </c>
      <c r="D102" s="87">
        <f t="shared" si="36"/>
        <v>166.6</v>
      </c>
      <c r="E102" s="53">
        <f>H102+K102+N102+Q102</f>
        <v>135</v>
      </c>
      <c r="F102" s="54">
        <f>IF(D102=0," ",IF(E102/D102*100&gt;200,"св.200",E102/D102))</f>
        <v>0.81032412965186074</v>
      </c>
      <c r="G102" s="87">
        <v>4.76</v>
      </c>
      <c r="H102" s="128">
        <v>7.3</v>
      </c>
      <c r="I102" s="54">
        <f t="shared" ref="I102:I108" si="37">IF(G102=0," ",IF(H102/G102*100&gt;200,"св.200",H102/G102))</f>
        <v>1.5336134453781514</v>
      </c>
      <c r="J102" s="87"/>
      <c r="K102" s="135"/>
      <c r="L102" s="54" t="str">
        <f t="shared" si="35"/>
        <v xml:space="preserve"> </v>
      </c>
      <c r="M102" s="87">
        <v>35.85</v>
      </c>
      <c r="N102" s="53">
        <v>27</v>
      </c>
      <c r="O102" s="54">
        <f t="shared" si="33"/>
        <v>0.7531380753138075</v>
      </c>
      <c r="P102" s="87">
        <v>125.99</v>
      </c>
      <c r="Q102" s="53">
        <v>100.7</v>
      </c>
      <c r="R102" s="54">
        <f t="shared" si="34"/>
        <v>0.7992697833161363</v>
      </c>
      <c r="S102" s="1"/>
      <c r="T102" s="1"/>
      <c r="U102" s="1"/>
      <c r="V102" s="1"/>
    </row>
    <row r="103" spans="1:22" s="5" customFormat="1" ht="15" customHeight="1" outlineLevel="1" x14ac:dyDescent="0.25">
      <c r="A103" s="6"/>
      <c r="B103" s="6"/>
      <c r="C103" s="52" t="s">
        <v>55</v>
      </c>
      <c r="D103" s="87">
        <f t="shared" si="36"/>
        <v>870.71</v>
      </c>
      <c r="E103" s="53">
        <f t="shared" ref="E103:E141" si="38">H103+K103+N103+Q103</f>
        <v>570.5</v>
      </c>
      <c r="F103" s="54">
        <f>IF(D103=0," ",IF(E103/D103*100&gt;200,"св.200",E103/D103))</f>
        <v>0.65521241285847176</v>
      </c>
      <c r="G103" s="87">
        <v>0.56999999999999995</v>
      </c>
      <c r="H103" s="128">
        <v>2.1</v>
      </c>
      <c r="I103" s="54" t="str">
        <f t="shared" si="37"/>
        <v>св.200</v>
      </c>
      <c r="J103" s="87"/>
      <c r="K103" s="135"/>
      <c r="L103" s="54" t="str">
        <f t="shared" si="35"/>
        <v xml:space="preserve"> </v>
      </c>
      <c r="M103" s="87">
        <v>57.77</v>
      </c>
      <c r="N103" s="53">
        <v>27.5</v>
      </c>
      <c r="O103" s="54">
        <f t="shared" si="33"/>
        <v>0.47602561883330446</v>
      </c>
      <c r="P103" s="87">
        <v>812.37</v>
      </c>
      <c r="Q103" s="53">
        <v>540.9</v>
      </c>
      <c r="R103" s="54">
        <f t="shared" si="34"/>
        <v>0.66582960966062255</v>
      </c>
      <c r="S103" s="1"/>
      <c r="T103" s="1"/>
      <c r="U103" s="1"/>
      <c r="V103" s="1"/>
    </row>
    <row r="104" spans="1:22" s="5" customFormat="1" ht="15" customHeight="1" outlineLevel="1" x14ac:dyDescent="0.25">
      <c r="A104" s="6"/>
      <c r="B104" s="6"/>
      <c r="C104" s="52" t="s">
        <v>54</v>
      </c>
      <c r="D104" s="87">
        <f t="shared" si="36"/>
        <v>617.87</v>
      </c>
      <c r="E104" s="53">
        <f t="shared" si="38"/>
        <v>442.8</v>
      </c>
      <c r="F104" s="54">
        <f t="shared" si="32"/>
        <v>0.71665560716655607</v>
      </c>
      <c r="G104" s="87">
        <v>1.23</v>
      </c>
      <c r="H104" s="128">
        <v>0.9</v>
      </c>
      <c r="I104" s="54">
        <f t="shared" si="37"/>
        <v>0.73170731707317072</v>
      </c>
      <c r="J104" s="87"/>
      <c r="K104" s="135"/>
      <c r="L104" s="54" t="str">
        <f t="shared" si="35"/>
        <v xml:space="preserve"> </v>
      </c>
      <c r="M104" s="87">
        <v>29.21</v>
      </c>
      <c r="N104" s="53">
        <v>16.899999999999999</v>
      </c>
      <c r="O104" s="54">
        <f t="shared" si="33"/>
        <v>0.57856898322492289</v>
      </c>
      <c r="P104" s="87">
        <v>587.42999999999995</v>
      </c>
      <c r="Q104" s="53">
        <v>425</v>
      </c>
      <c r="R104" s="54">
        <f t="shared" si="34"/>
        <v>0.72349045843760118</v>
      </c>
      <c r="S104" s="1"/>
      <c r="T104" s="1"/>
      <c r="U104" s="1"/>
      <c r="V104" s="1"/>
    </row>
    <row r="105" spans="1:22" s="5" customFormat="1" ht="15" customHeight="1" outlineLevel="1" x14ac:dyDescent="0.25">
      <c r="A105" s="6"/>
      <c r="B105" s="6"/>
      <c r="C105" s="52" t="s">
        <v>53</v>
      </c>
      <c r="D105" s="87">
        <f t="shared" si="36"/>
        <v>553.79</v>
      </c>
      <c r="E105" s="53">
        <f t="shared" si="38"/>
        <v>440.11</v>
      </c>
      <c r="F105" s="54">
        <f t="shared" si="32"/>
        <v>0.79472363170154758</v>
      </c>
      <c r="G105" s="87">
        <v>0.1</v>
      </c>
      <c r="H105" s="128">
        <v>20.5</v>
      </c>
      <c r="I105" s="54" t="str">
        <f t="shared" si="37"/>
        <v>св.200</v>
      </c>
      <c r="J105" s="87"/>
      <c r="K105" s="135"/>
      <c r="L105" s="54" t="str">
        <f t="shared" si="35"/>
        <v xml:space="preserve"> </v>
      </c>
      <c r="M105" s="87">
        <v>6.51</v>
      </c>
      <c r="N105" s="53">
        <v>4.41</v>
      </c>
      <c r="O105" s="54">
        <f t="shared" si="33"/>
        <v>0.67741935483870974</v>
      </c>
      <c r="P105" s="87">
        <v>547.17999999999995</v>
      </c>
      <c r="Q105" s="53">
        <v>415.2</v>
      </c>
      <c r="R105" s="54">
        <f t="shared" si="34"/>
        <v>0.75879966373039953</v>
      </c>
      <c r="S105" s="1"/>
      <c r="T105" s="1"/>
      <c r="U105" s="1"/>
      <c r="V105" s="1"/>
    </row>
    <row r="106" spans="1:22" s="5" customFormat="1" ht="15" customHeight="1" outlineLevel="1" x14ac:dyDescent="0.25">
      <c r="A106" s="6"/>
      <c r="B106" s="6"/>
      <c r="C106" s="52" t="s">
        <v>52</v>
      </c>
      <c r="D106" s="87">
        <f t="shared" si="36"/>
        <v>855.42</v>
      </c>
      <c r="E106" s="53">
        <f t="shared" si="38"/>
        <v>625.9</v>
      </c>
      <c r="F106" s="54">
        <f t="shared" si="32"/>
        <v>0.73168735825676279</v>
      </c>
      <c r="G106" s="87">
        <v>0.52</v>
      </c>
      <c r="H106" s="128">
        <v>0.2</v>
      </c>
      <c r="I106" s="54">
        <f t="shared" si="37"/>
        <v>0.38461538461538464</v>
      </c>
      <c r="J106" s="87"/>
      <c r="K106" s="135"/>
      <c r="L106" s="54" t="str">
        <f>IF(J106=0," ",IF(K106/J106*100&gt;200,"св.200",K106/J106))</f>
        <v xml:space="preserve"> </v>
      </c>
      <c r="M106" s="87">
        <v>125.6</v>
      </c>
      <c r="N106" s="53">
        <v>80.400000000000006</v>
      </c>
      <c r="O106" s="54">
        <f t="shared" si="33"/>
        <v>0.64012738853503193</v>
      </c>
      <c r="P106" s="87">
        <v>729.3</v>
      </c>
      <c r="Q106" s="53">
        <v>545.29999999999995</v>
      </c>
      <c r="R106" s="54">
        <f t="shared" si="34"/>
        <v>0.74770327711504181</v>
      </c>
      <c r="S106" s="1"/>
      <c r="T106" s="1"/>
      <c r="U106" s="1"/>
      <c r="V106" s="1"/>
    </row>
    <row r="107" spans="1:22" ht="31.5" customHeight="1" x14ac:dyDescent="0.25">
      <c r="A107" s="7">
        <v>17</v>
      </c>
      <c r="B107" s="7"/>
      <c r="C107" s="93" t="s">
        <v>169</v>
      </c>
      <c r="D107" s="94">
        <f>SUM(D108:D113)</f>
        <v>4529.9700000000012</v>
      </c>
      <c r="E107" s="94">
        <f>SUM(E108:E113)</f>
        <v>3165.13</v>
      </c>
      <c r="F107" s="95">
        <f t="shared" si="32"/>
        <v>0.69870882147122371</v>
      </c>
      <c r="G107" s="94">
        <v>70.19</v>
      </c>
      <c r="H107" s="94">
        <f>SUM(H108:H113)</f>
        <v>103.79999999999998</v>
      </c>
      <c r="I107" s="95">
        <f t="shared" si="37"/>
        <v>1.4788431400484399</v>
      </c>
      <c r="J107" s="94">
        <v>15.47</v>
      </c>
      <c r="K107" s="94">
        <f>SUM(K108:K113)</f>
        <v>48.900000000000006</v>
      </c>
      <c r="L107" s="95" t="str">
        <f t="shared" si="35"/>
        <v>св.200</v>
      </c>
      <c r="M107" s="94">
        <v>1405.3200000000002</v>
      </c>
      <c r="N107" s="94">
        <f>SUM(N108:N113)</f>
        <v>626.12999999999988</v>
      </c>
      <c r="O107" s="95">
        <f t="shared" si="33"/>
        <v>0.44554265220732631</v>
      </c>
      <c r="P107" s="94">
        <v>3038.99</v>
      </c>
      <c r="Q107" s="94">
        <f>SUM(Q108:Q113)</f>
        <v>2386.3000000000002</v>
      </c>
      <c r="R107" s="95">
        <f t="shared" si="34"/>
        <v>0.78522798692986828</v>
      </c>
      <c r="S107" s="1"/>
      <c r="T107" s="1"/>
      <c r="U107" s="1"/>
      <c r="V107" s="1"/>
    </row>
    <row r="108" spans="1:22" s="5" customFormat="1" ht="13.5" customHeight="1" outlineLevel="1" x14ac:dyDescent="0.25">
      <c r="A108" s="6"/>
      <c r="B108" s="6"/>
      <c r="C108" s="52" t="s">
        <v>166</v>
      </c>
      <c r="D108" s="87">
        <f t="shared" si="36"/>
        <v>1674.28</v>
      </c>
      <c r="E108" s="53">
        <f t="shared" si="38"/>
        <v>1012.4</v>
      </c>
      <c r="F108" s="54">
        <f t="shared" si="32"/>
        <v>0.60467783166495448</v>
      </c>
      <c r="G108" s="87">
        <v>12.41</v>
      </c>
      <c r="H108" s="128">
        <v>41.8</v>
      </c>
      <c r="I108" s="54" t="str">
        <f t="shared" si="37"/>
        <v>св.200</v>
      </c>
      <c r="J108" s="87"/>
      <c r="K108" s="135"/>
      <c r="L108" s="54" t="str">
        <f t="shared" si="35"/>
        <v xml:space="preserve"> </v>
      </c>
      <c r="M108" s="87">
        <v>647.6</v>
      </c>
      <c r="N108" s="53">
        <v>204.3</v>
      </c>
      <c r="O108" s="54">
        <f t="shared" si="33"/>
        <v>0.31547251389746755</v>
      </c>
      <c r="P108" s="87">
        <v>1014.27</v>
      </c>
      <c r="Q108" s="53">
        <v>766.3</v>
      </c>
      <c r="R108" s="54">
        <f t="shared" si="34"/>
        <v>0.75551874747355241</v>
      </c>
      <c r="S108" s="1"/>
      <c r="T108" s="1"/>
      <c r="U108" s="1"/>
      <c r="V108" s="1"/>
    </row>
    <row r="109" spans="1:22" s="5" customFormat="1" ht="15" customHeight="1" outlineLevel="1" x14ac:dyDescent="0.25">
      <c r="A109" s="6"/>
      <c r="B109" s="6"/>
      <c r="C109" s="52" t="s">
        <v>161</v>
      </c>
      <c r="D109" s="87">
        <f t="shared" si="36"/>
        <v>1258.77</v>
      </c>
      <c r="E109" s="53">
        <f t="shared" si="38"/>
        <v>1132.5</v>
      </c>
      <c r="F109" s="54">
        <f t="shared" si="32"/>
        <v>0.89968779046211778</v>
      </c>
      <c r="G109" s="87">
        <v>3.95</v>
      </c>
      <c r="H109" s="128">
        <v>10.199999999999999</v>
      </c>
      <c r="I109" s="54" t="str">
        <f t="shared" ref="I109:I136" si="39">IF(G109=0," ",IF(H109/G109*100&gt;200,"св.200",H109/G109))</f>
        <v>св.200</v>
      </c>
      <c r="J109" s="87">
        <v>0.66</v>
      </c>
      <c r="K109" s="135">
        <v>22.7</v>
      </c>
      <c r="L109" s="54" t="str">
        <f t="shared" si="35"/>
        <v>св.200</v>
      </c>
      <c r="M109" s="87">
        <v>176.42</v>
      </c>
      <c r="N109" s="53">
        <v>93</v>
      </c>
      <c r="O109" s="54">
        <f t="shared" si="33"/>
        <v>0.52715111665344072</v>
      </c>
      <c r="P109" s="87">
        <v>1077.74</v>
      </c>
      <c r="Q109" s="53">
        <v>1006.6</v>
      </c>
      <c r="R109" s="54">
        <f t="shared" si="34"/>
        <v>0.9339915007330154</v>
      </c>
      <c r="S109" s="1"/>
      <c r="T109" s="1"/>
      <c r="U109" s="1"/>
      <c r="V109" s="1"/>
    </row>
    <row r="110" spans="1:22" s="5" customFormat="1" ht="15" customHeight="1" outlineLevel="1" x14ac:dyDescent="0.25">
      <c r="A110" s="6"/>
      <c r="B110" s="6"/>
      <c r="C110" s="52" t="s">
        <v>51</v>
      </c>
      <c r="D110" s="87">
        <f t="shared" si="36"/>
        <v>284.58999999999997</v>
      </c>
      <c r="E110" s="53">
        <f t="shared" si="38"/>
        <v>164.9</v>
      </c>
      <c r="F110" s="54">
        <f t="shared" si="32"/>
        <v>0.57943005727537866</v>
      </c>
      <c r="G110" s="87">
        <v>0.98</v>
      </c>
      <c r="H110" s="128">
        <v>0.5</v>
      </c>
      <c r="I110" s="54">
        <f t="shared" si="39"/>
        <v>0.51020408163265307</v>
      </c>
      <c r="J110" s="87">
        <v>14.81</v>
      </c>
      <c r="K110" s="135">
        <v>21.5</v>
      </c>
      <c r="L110" s="54">
        <f>IF(K110=0," ",IF(K110/J110*100&gt;200,"св.200",K110/J110))</f>
        <v>1.4517218095881161</v>
      </c>
      <c r="M110" s="87">
        <v>30.35</v>
      </c>
      <c r="N110" s="53">
        <v>12.9</v>
      </c>
      <c r="O110" s="54">
        <f t="shared" si="33"/>
        <v>0.42504118616144976</v>
      </c>
      <c r="P110" s="87">
        <v>238.45</v>
      </c>
      <c r="Q110" s="53">
        <v>130</v>
      </c>
      <c r="R110" s="54">
        <f t="shared" si="34"/>
        <v>0.54518767037114702</v>
      </c>
      <c r="S110" s="1"/>
      <c r="T110" s="1"/>
      <c r="U110" s="1"/>
      <c r="V110" s="1"/>
    </row>
    <row r="111" spans="1:22" s="5" customFormat="1" ht="15" customHeight="1" outlineLevel="1" x14ac:dyDescent="0.25">
      <c r="A111" s="6"/>
      <c r="B111" s="6"/>
      <c r="C111" s="52" t="s">
        <v>50</v>
      </c>
      <c r="D111" s="87">
        <f t="shared" si="36"/>
        <v>402.47</v>
      </c>
      <c r="E111" s="53">
        <f t="shared" si="38"/>
        <v>303</v>
      </c>
      <c r="F111" s="54">
        <f t="shared" si="32"/>
        <v>0.7528511441846597</v>
      </c>
      <c r="G111" s="87">
        <v>22.54</v>
      </c>
      <c r="H111" s="128">
        <v>32.1</v>
      </c>
      <c r="I111" s="54">
        <f t="shared" si="39"/>
        <v>1.4241348713398403</v>
      </c>
      <c r="J111" s="87"/>
      <c r="K111" s="135">
        <v>4.7</v>
      </c>
      <c r="L111" s="54" t="str">
        <f>IF(J111=0," ",IF(K111/J111*100&gt;200,"св.200",K111/J111))</f>
        <v xml:space="preserve"> </v>
      </c>
      <c r="M111" s="87">
        <v>92.08</v>
      </c>
      <c r="N111" s="53">
        <v>38.4</v>
      </c>
      <c r="O111" s="54">
        <f t="shared" si="33"/>
        <v>0.41702867072111205</v>
      </c>
      <c r="P111" s="87">
        <v>287.85000000000002</v>
      </c>
      <c r="Q111" s="53">
        <v>227.8</v>
      </c>
      <c r="R111" s="54">
        <f t="shared" si="34"/>
        <v>0.79138440159805457</v>
      </c>
      <c r="S111" s="1"/>
      <c r="T111" s="1"/>
      <c r="U111" s="1"/>
      <c r="V111" s="1"/>
    </row>
    <row r="112" spans="1:22" s="5" customFormat="1" ht="15" customHeight="1" outlineLevel="1" x14ac:dyDescent="0.25">
      <c r="A112" s="6"/>
      <c r="B112" s="6"/>
      <c r="C112" s="52" t="s">
        <v>49</v>
      </c>
      <c r="D112" s="87">
        <f t="shared" si="36"/>
        <v>281.41999999999996</v>
      </c>
      <c r="E112" s="53">
        <f t="shared" si="38"/>
        <v>207.89999999999998</v>
      </c>
      <c r="F112" s="54">
        <f t="shared" si="32"/>
        <v>0.73875346457252511</v>
      </c>
      <c r="G112" s="87">
        <v>16.46</v>
      </c>
      <c r="H112" s="128">
        <v>15.1</v>
      </c>
      <c r="I112" s="54">
        <f t="shared" si="39"/>
        <v>0.91737545565006073</v>
      </c>
      <c r="J112" s="87"/>
      <c r="K112" s="135"/>
      <c r="L112" s="54" t="str">
        <f>IF(K112=0," ",IF(K112/J112*100&gt;200,"св.200",K112/J112))</f>
        <v xml:space="preserve"> </v>
      </c>
      <c r="M112" s="87">
        <v>260.83999999999997</v>
      </c>
      <c r="N112" s="53">
        <v>188.6</v>
      </c>
      <c r="O112" s="54">
        <f t="shared" si="33"/>
        <v>0.72304861217604666</v>
      </c>
      <c r="P112" s="87">
        <v>4.12</v>
      </c>
      <c r="Q112" s="53">
        <v>4.2</v>
      </c>
      <c r="R112" s="54">
        <f t="shared" si="34"/>
        <v>1.0194174757281553</v>
      </c>
      <c r="S112" s="1"/>
      <c r="T112" s="1"/>
      <c r="U112" s="1"/>
      <c r="V112" s="1"/>
    </row>
    <row r="113" spans="1:22" s="5" customFormat="1" ht="15" customHeight="1" outlineLevel="1" x14ac:dyDescent="0.25">
      <c r="A113" s="6"/>
      <c r="B113" s="6"/>
      <c r="C113" s="52" t="s">
        <v>181</v>
      </c>
      <c r="D113" s="87">
        <f t="shared" si="36"/>
        <v>628.44000000000005</v>
      </c>
      <c r="E113" s="53">
        <f t="shared" si="38"/>
        <v>344.43</v>
      </c>
      <c r="F113" s="54">
        <f t="shared" si="32"/>
        <v>0.54807141493221301</v>
      </c>
      <c r="G113" s="87">
        <v>13.85</v>
      </c>
      <c r="H113" s="128">
        <v>4.0999999999999996</v>
      </c>
      <c r="I113" s="54">
        <f t="shared" si="39"/>
        <v>0.29602888086642598</v>
      </c>
      <c r="J113" s="87"/>
      <c r="K113" s="135"/>
      <c r="L113" s="54" t="str">
        <f>IF(J113=0," ",IF(K113/J113*100&gt;200,"св.200",K113/J113))</f>
        <v xml:space="preserve"> </v>
      </c>
      <c r="M113" s="87">
        <v>198.03</v>
      </c>
      <c r="N113" s="53">
        <v>88.93</v>
      </c>
      <c r="O113" s="54">
        <f t="shared" si="33"/>
        <v>0.44907337272130488</v>
      </c>
      <c r="P113" s="87">
        <v>416.56</v>
      </c>
      <c r="Q113" s="53">
        <v>251.4</v>
      </c>
      <c r="R113" s="54">
        <f t="shared" si="34"/>
        <v>0.60351449971192628</v>
      </c>
      <c r="S113" s="1"/>
      <c r="T113" s="1"/>
      <c r="U113" s="1"/>
      <c r="V113" s="1"/>
    </row>
    <row r="114" spans="1:22" ht="31.5" customHeight="1" x14ac:dyDescent="0.25">
      <c r="A114" s="7">
        <v>18</v>
      </c>
      <c r="B114" s="7"/>
      <c r="C114" s="93" t="s">
        <v>139</v>
      </c>
      <c r="D114" s="94">
        <f>SUM(D115:D120)</f>
        <v>10604.17</v>
      </c>
      <c r="E114" s="94">
        <f>SUM(E115:E120)</f>
        <v>7662.3000000000011</v>
      </c>
      <c r="F114" s="95">
        <f t="shared" si="32"/>
        <v>0.72257423258963227</v>
      </c>
      <c r="G114" s="94">
        <v>1030.95</v>
      </c>
      <c r="H114" s="94">
        <f>SUM(H115:H120)</f>
        <v>876.29999999999984</v>
      </c>
      <c r="I114" s="95">
        <f t="shared" si="39"/>
        <v>0.84999272515640889</v>
      </c>
      <c r="J114" s="94">
        <v>17.28</v>
      </c>
      <c r="K114" s="94">
        <f>SUM(K115:K120)</f>
        <v>17.3</v>
      </c>
      <c r="L114" s="95">
        <f t="shared" si="35"/>
        <v>1.0011574074074074</v>
      </c>
      <c r="M114" s="94">
        <v>6270.78</v>
      </c>
      <c r="N114" s="94">
        <f>SUM(N115:N120)</f>
        <v>4210.7000000000007</v>
      </c>
      <c r="O114" s="95">
        <f t="shared" si="33"/>
        <v>0.67147946507452039</v>
      </c>
      <c r="P114" s="94">
        <v>3285.16</v>
      </c>
      <c r="Q114" s="94">
        <f>SUM(Q115:Q120)</f>
        <v>2558</v>
      </c>
      <c r="R114" s="95">
        <f t="shared" si="34"/>
        <v>0.77865309452203246</v>
      </c>
      <c r="S114" s="1"/>
      <c r="T114" s="1"/>
      <c r="U114" s="1"/>
      <c r="V114" s="1"/>
    </row>
    <row r="115" spans="1:22" s="5" customFormat="1" ht="15" customHeight="1" outlineLevel="1" x14ac:dyDescent="0.25">
      <c r="A115" s="6"/>
      <c r="B115" s="6"/>
      <c r="C115" s="52" t="s">
        <v>167</v>
      </c>
      <c r="D115" s="87">
        <f t="shared" si="36"/>
        <v>7774.19</v>
      </c>
      <c r="E115" s="53">
        <f t="shared" si="38"/>
        <v>5650.2000000000007</v>
      </c>
      <c r="F115" s="54">
        <f t="shared" si="32"/>
        <v>0.72678954334792445</v>
      </c>
      <c r="G115" s="87">
        <v>1013.75</v>
      </c>
      <c r="H115" s="128">
        <v>857.4</v>
      </c>
      <c r="I115" s="54">
        <f t="shared" si="39"/>
        <v>0.84577065351418002</v>
      </c>
      <c r="J115" s="87"/>
      <c r="K115" s="135"/>
      <c r="L115" s="54" t="str">
        <f t="shared" si="35"/>
        <v xml:space="preserve"> </v>
      </c>
      <c r="M115" s="87">
        <v>4996.74</v>
      </c>
      <c r="N115" s="53">
        <v>3259.4</v>
      </c>
      <c r="O115" s="54">
        <f t="shared" si="33"/>
        <v>0.6523053030575936</v>
      </c>
      <c r="P115" s="87">
        <v>1763.7</v>
      </c>
      <c r="Q115" s="53">
        <v>1533.4</v>
      </c>
      <c r="R115" s="54">
        <f t="shared" si="34"/>
        <v>0.86942223734195156</v>
      </c>
      <c r="S115" s="1"/>
      <c r="T115" s="1"/>
      <c r="U115" s="1"/>
      <c r="V115" s="1"/>
    </row>
    <row r="116" spans="1:22" s="5" customFormat="1" ht="15" customHeight="1" outlineLevel="1" x14ac:dyDescent="0.25">
      <c r="A116" s="6"/>
      <c r="B116" s="6"/>
      <c r="C116" s="52" t="s">
        <v>48</v>
      </c>
      <c r="D116" s="87">
        <f t="shared" si="36"/>
        <v>224.98000000000002</v>
      </c>
      <c r="E116" s="53">
        <f t="shared" si="38"/>
        <v>153</v>
      </c>
      <c r="F116" s="54">
        <f t="shared" si="32"/>
        <v>0.68006044981776148</v>
      </c>
      <c r="G116" s="87">
        <v>0.31</v>
      </c>
      <c r="H116" s="128">
        <v>0.8</v>
      </c>
      <c r="I116" s="54" t="str">
        <f t="shared" si="39"/>
        <v>св.200</v>
      </c>
      <c r="J116" s="87"/>
      <c r="K116" s="135"/>
      <c r="L116" s="54" t="str">
        <f t="shared" si="35"/>
        <v xml:space="preserve"> </v>
      </c>
      <c r="M116" s="87">
        <v>54.71</v>
      </c>
      <c r="N116" s="53">
        <v>34</v>
      </c>
      <c r="O116" s="54">
        <f t="shared" si="33"/>
        <v>0.62145859989033081</v>
      </c>
      <c r="P116" s="87">
        <v>169.96</v>
      </c>
      <c r="Q116" s="53">
        <v>118.2</v>
      </c>
      <c r="R116" s="54">
        <f t="shared" si="34"/>
        <v>0.69545775476582727</v>
      </c>
      <c r="S116" s="1"/>
      <c r="T116" s="1"/>
      <c r="U116" s="1"/>
      <c r="V116" s="1"/>
    </row>
    <row r="117" spans="1:22" s="5" customFormat="1" ht="15" customHeight="1" outlineLevel="1" x14ac:dyDescent="0.25">
      <c r="A117" s="6"/>
      <c r="B117" s="6"/>
      <c r="C117" s="52" t="s">
        <v>47</v>
      </c>
      <c r="D117" s="87">
        <f t="shared" si="36"/>
        <v>989.43000000000006</v>
      </c>
      <c r="E117" s="53">
        <f t="shared" si="38"/>
        <v>584.29999999999995</v>
      </c>
      <c r="F117" s="54">
        <f t="shared" si="32"/>
        <v>0.59054202924916355</v>
      </c>
      <c r="G117" s="87">
        <v>2.0299999999999998</v>
      </c>
      <c r="H117" s="128">
        <v>2.5</v>
      </c>
      <c r="I117" s="54">
        <f t="shared" si="39"/>
        <v>1.2315270935960592</v>
      </c>
      <c r="J117" s="87"/>
      <c r="K117" s="135"/>
      <c r="L117" s="54" t="str">
        <f t="shared" si="35"/>
        <v xml:space="preserve"> </v>
      </c>
      <c r="M117" s="87">
        <v>513.85</v>
      </c>
      <c r="N117" s="53">
        <v>354.4</v>
      </c>
      <c r="O117" s="54">
        <f t="shared" si="33"/>
        <v>0.68969543641140407</v>
      </c>
      <c r="P117" s="87">
        <v>473.55</v>
      </c>
      <c r="Q117" s="53">
        <v>227.4</v>
      </c>
      <c r="R117" s="54">
        <f t="shared" si="34"/>
        <v>0.48020272410516313</v>
      </c>
      <c r="S117" s="1"/>
      <c r="T117" s="1"/>
      <c r="U117" s="1"/>
      <c r="V117" s="1"/>
    </row>
    <row r="118" spans="1:22" s="5" customFormat="1" ht="15" customHeight="1" outlineLevel="1" x14ac:dyDescent="0.25">
      <c r="A118" s="6"/>
      <c r="B118" s="6"/>
      <c r="C118" s="52" t="s">
        <v>46</v>
      </c>
      <c r="D118" s="87">
        <f t="shared" si="36"/>
        <v>687.82999999999993</v>
      </c>
      <c r="E118" s="53">
        <f t="shared" si="38"/>
        <v>563.6</v>
      </c>
      <c r="F118" s="54">
        <f t="shared" si="32"/>
        <v>0.81938851169620408</v>
      </c>
      <c r="G118" s="87">
        <v>0.32</v>
      </c>
      <c r="H118" s="128">
        <v>0.3</v>
      </c>
      <c r="I118" s="54">
        <f t="shared" si="39"/>
        <v>0.9375</v>
      </c>
      <c r="J118" s="87"/>
      <c r="K118" s="135"/>
      <c r="L118" s="54" t="str">
        <f t="shared" si="35"/>
        <v xml:space="preserve"> </v>
      </c>
      <c r="M118" s="87">
        <v>378.59</v>
      </c>
      <c r="N118" s="53">
        <v>334.5</v>
      </c>
      <c r="O118" s="54">
        <f t="shared" si="33"/>
        <v>0.88354156211204737</v>
      </c>
      <c r="P118" s="87">
        <v>308.92</v>
      </c>
      <c r="Q118" s="53">
        <v>228.8</v>
      </c>
      <c r="R118" s="54">
        <f t="shared" si="34"/>
        <v>0.74064482713971258</v>
      </c>
      <c r="S118" s="1"/>
      <c r="T118" s="1"/>
      <c r="U118" s="1"/>
      <c r="V118" s="1"/>
    </row>
    <row r="119" spans="1:22" s="5" customFormat="1" ht="15" customHeight="1" outlineLevel="1" x14ac:dyDescent="0.25">
      <c r="A119" s="6"/>
      <c r="B119" s="6"/>
      <c r="C119" s="52" t="s">
        <v>45</v>
      </c>
      <c r="D119" s="87">
        <f t="shared" si="36"/>
        <v>236.56</v>
      </c>
      <c r="E119" s="53">
        <f t="shared" si="38"/>
        <v>191.2</v>
      </c>
      <c r="F119" s="54">
        <f t="shared" si="32"/>
        <v>0.80825160635779503</v>
      </c>
      <c r="G119" s="87">
        <v>12.18</v>
      </c>
      <c r="H119" s="128">
        <v>11.3</v>
      </c>
      <c r="I119" s="54">
        <f t="shared" si="39"/>
        <v>0.92775041050903129</v>
      </c>
      <c r="J119" s="87"/>
      <c r="K119" s="135"/>
      <c r="L119" s="54" t="str">
        <f t="shared" si="35"/>
        <v xml:space="preserve"> </v>
      </c>
      <c r="M119" s="87">
        <v>132.71</v>
      </c>
      <c r="N119" s="53">
        <v>107.9</v>
      </c>
      <c r="O119" s="54">
        <f t="shared" si="33"/>
        <v>0.81305101348805664</v>
      </c>
      <c r="P119" s="87">
        <v>91.67</v>
      </c>
      <c r="Q119" s="53">
        <v>72</v>
      </c>
      <c r="R119" s="54">
        <f t="shared" si="34"/>
        <v>0.78542598450965417</v>
      </c>
      <c r="S119" s="1"/>
      <c r="T119" s="1"/>
      <c r="U119" s="1"/>
      <c r="V119" s="1"/>
    </row>
    <row r="120" spans="1:22" s="5" customFormat="1" ht="15" customHeight="1" outlineLevel="1" x14ac:dyDescent="0.25">
      <c r="A120" s="6"/>
      <c r="B120" s="6"/>
      <c r="C120" s="52" t="s">
        <v>44</v>
      </c>
      <c r="D120" s="87">
        <f t="shared" si="36"/>
        <v>691.18000000000006</v>
      </c>
      <c r="E120" s="53">
        <f t="shared" si="38"/>
        <v>520</v>
      </c>
      <c r="F120" s="54">
        <f t="shared" si="32"/>
        <v>0.75233658381318902</v>
      </c>
      <c r="G120" s="87">
        <v>2.36</v>
      </c>
      <c r="H120" s="128">
        <v>4</v>
      </c>
      <c r="I120" s="54">
        <f t="shared" si="39"/>
        <v>1.6949152542372883</v>
      </c>
      <c r="J120" s="87">
        <v>17.28</v>
      </c>
      <c r="K120" s="135">
        <v>17.3</v>
      </c>
      <c r="L120" s="54">
        <f t="shared" si="35"/>
        <v>1.0011574074074074</v>
      </c>
      <c r="M120" s="87">
        <v>194.18</v>
      </c>
      <c r="N120" s="53">
        <v>120.5</v>
      </c>
      <c r="O120" s="54">
        <f t="shared" si="33"/>
        <v>0.62055824492738698</v>
      </c>
      <c r="P120" s="87">
        <v>477.36</v>
      </c>
      <c r="Q120" s="53">
        <v>378.2</v>
      </c>
      <c r="R120" s="54">
        <f t="shared" si="34"/>
        <v>0.7922741746271158</v>
      </c>
      <c r="S120" s="1"/>
      <c r="T120" s="1"/>
      <c r="U120" s="1"/>
      <c r="V120" s="1"/>
    </row>
    <row r="121" spans="1:22" ht="30" customHeight="1" x14ac:dyDescent="0.25">
      <c r="A121" s="7">
        <v>19</v>
      </c>
      <c r="B121" s="7"/>
      <c r="C121" s="93" t="s">
        <v>138</v>
      </c>
      <c r="D121" s="94">
        <f>SUM(D122:D129)</f>
        <v>10275.219999999999</v>
      </c>
      <c r="E121" s="94">
        <f>SUM(E122:E129)</f>
        <v>8165.199999999998</v>
      </c>
      <c r="F121" s="95">
        <f t="shared" si="32"/>
        <v>0.79464965227021889</v>
      </c>
      <c r="G121" s="94">
        <v>1076.77</v>
      </c>
      <c r="H121" s="94">
        <f>SUM(H122:H129)</f>
        <v>1117.5000000000002</v>
      </c>
      <c r="I121" s="95">
        <f t="shared" si="39"/>
        <v>1.0378260909943631</v>
      </c>
      <c r="J121" s="94">
        <v>12.41</v>
      </c>
      <c r="K121" s="94">
        <f>SUM(K122:K129)</f>
        <v>10.1</v>
      </c>
      <c r="L121" s="95">
        <f t="shared" si="35"/>
        <v>0.813859790491539</v>
      </c>
      <c r="M121" s="94">
        <v>983.07999999999993</v>
      </c>
      <c r="N121" s="94">
        <f>SUM(N122:N129)</f>
        <v>289.90000000000003</v>
      </c>
      <c r="O121" s="95">
        <f t="shared" si="33"/>
        <v>0.29488953086218828</v>
      </c>
      <c r="P121" s="94">
        <v>8202.880000000001</v>
      </c>
      <c r="Q121" s="94">
        <f>SUM(Q122:Q129)</f>
        <v>6747.7000000000007</v>
      </c>
      <c r="R121" s="95">
        <f t="shared" si="34"/>
        <v>0.82260133026449245</v>
      </c>
      <c r="S121" s="1"/>
      <c r="T121" s="1"/>
      <c r="U121" s="1"/>
      <c r="V121" s="1"/>
    </row>
    <row r="122" spans="1:22" s="5" customFormat="1" ht="15" customHeight="1" outlineLevel="1" x14ac:dyDescent="0.25">
      <c r="A122" s="6"/>
      <c r="B122" s="8"/>
      <c r="C122" s="52" t="s">
        <v>137</v>
      </c>
      <c r="D122" s="87">
        <f t="shared" si="36"/>
        <v>1177.97</v>
      </c>
      <c r="E122" s="53">
        <f t="shared" si="38"/>
        <v>870.2</v>
      </c>
      <c r="F122" s="54">
        <f t="shared" si="32"/>
        <v>0.73872849053880829</v>
      </c>
      <c r="G122" s="87">
        <v>471.22</v>
      </c>
      <c r="H122" s="128">
        <v>465.1</v>
      </c>
      <c r="I122" s="54">
        <f t="shared" si="39"/>
        <v>0.98701243580493192</v>
      </c>
      <c r="J122" s="87">
        <v>4.28</v>
      </c>
      <c r="K122" s="135">
        <v>6.2</v>
      </c>
      <c r="L122" s="54">
        <f t="shared" si="35"/>
        <v>1.4485981308411215</v>
      </c>
      <c r="M122" s="87">
        <v>85.19</v>
      </c>
      <c r="N122" s="53">
        <v>34.4</v>
      </c>
      <c r="O122" s="54">
        <f t="shared" si="33"/>
        <v>0.40380326329381383</v>
      </c>
      <c r="P122" s="87">
        <v>617.28</v>
      </c>
      <c r="Q122" s="53">
        <v>364.5</v>
      </c>
      <c r="R122" s="54">
        <f t="shared" si="34"/>
        <v>0.59049377916018664</v>
      </c>
      <c r="S122" s="1"/>
      <c r="T122" s="1"/>
      <c r="U122" s="1"/>
      <c r="V122" s="1"/>
    </row>
    <row r="123" spans="1:22" s="5" customFormat="1" ht="15" customHeight="1" outlineLevel="1" x14ac:dyDescent="0.25">
      <c r="A123" s="6"/>
      <c r="B123" s="8"/>
      <c r="C123" s="52" t="s">
        <v>43</v>
      </c>
      <c r="D123" s="87">
        <f t="shared" si="36"/>
        <v>341.88</v>
      </c>
      <c r="E123" s="53">
        <f t="shared" si="38"/>
        <v>226.20000000000002</v>
      </c>
      <c r="F123" s="54">
        <f t="shared" si="32"/>
        <v>0.66163566163566168</v>
      </c>
      <c r="G123" s="87">
        <v>1.75</v>
      </c>
      <c r="H123" s="128">
        <v>0.1</v>
      </c>
      <c r="I123" s="54">
        <f t="shared" si="39"/>
        <v>5.7142857142857148E-2</v>
      </c>
      <c r="J123" s="87"/>
      <c r="K123" s="135"/>
      <c r="L123" s="54" t="str">
        <f t="shared" si="35"/>
        <v xml:space="preserve"> </v>
      </c>
      <c r="M123" s="87">
        <v>73.08</v>
      </c>
      <c r="N123" s="53">
        <v>34.799999999999997</v>
      </c>
      <c r="O123" s="54">
        <f t="shared" si="33"/>
        <v>0.47619047619047616</v>
      </c>
      <c r="P123" s="87">
        <v>267.05</v>
      </c>
      <c r="Q123" s="53">
        <v>191.3</v>
      </c>
      <c r="R123" s="54">
        <f t="shared" si="34"/>
        <v>0.71634525369780944</v>
      </c>
      <c r="S123" s="1"/>
      <c r="T123" s="1"/>
      <c r="U123" s="1"/>
      <c r="V123" s="1"/>
    </row>
    <row r="124" spans="1:22" s="5" customFormat="1" ht="15" customHeight="1" outlineLevel="1" x14ac:dyDescent="0.25">
      <c r="A124" s="6"/>
      <c r="B124" s="8"/>
      <c r="C124" s="52" t="s">
        <v>42</v>
      </c>
      <c r="D124" s="87">
        <f t="shared" si="36"/>
        <v>4744.1099999999997</v>
      </c>
      <c r="E124" s="53">
        <f t="shared" si="38"/>
        <v>4874.3999999999996</v>
      </c>
      <c r="F124" s="54">
        <f t="shared" si="32"/>
        <v>1.0274635284595004</v>
      </c>
      <c r="G124" s="87">
        <v>22.6</v>
      </c>
      <c r="H124" s="128">
        <v>55</v>
      </c>
      <c r="I124" s="54" t="str">
        <f t="shared" si="39"/>
        <v>св.200</v>
      </c>
      <c r="J124" s="87">
        <v>2.66</v>
      </c>
      <c r="K124" s="135">
        <v>3.8</v>
      </c>
      <c r="L124" s="54">
        <f t="shared" si="35"/>
        <v>1.4285714285714284</v>
      </c>
      <c r="M124" s="87">
        <v>58.86</v>
      </c>
      <c r="N124" s="53">
        <v>42.6</v>
      </c>
      <c r="O124" s="54">
        <f t="shared" si="33"/>
        <v>0.72375127420998986</v>
      </c>
      <c r="P124" s="87">
        <v>4659.99</v>
      </c>
      <c r="Q124" s="53">
        <v>4773</v>
      </c>
      <c r="R124" s="54">
        <f t="shared" si="34"/>
        <v>1.0242511250024142</v>
      </c>
      <c r="S124" s="1"/>
      <c r="T124" s="1"/>
      <c r="U124" s="1"/>
      <c r="V124" s="1"/>
    </row>
    <row r="125" spans="1:22" s="5" customFormat="1" ht="15" customHeight="1" outlineLevel="1" x14ac:dyDescent="0.25">
      <c r="A125" s="6"/>
      <c r="B125" s="8"/>
      <c r="C125" s="52" t="s">
        <v>41</v>
      </c>
      <c r="D125" s="87">
        <f t="shared" si="36"/>
        <v>623.03</v>
      </c>
      <c r="E125" s="53">
        <f t="shared" si="38"/>
        <v>152.9</v>
      </c>
      <c r="F125" s="54">
        <f t="shared" si="32"/>
        <v>0.2454135434890776</v>
      </c>
      <c r="G125" s="87">
        <v>6.09</v>
      </c>
      <c r="H125" s="128">
        <v>2.1</v>
      </c>
      <c r="I125" s="54">
        <f t="shared" si="39"/>
        <v>0.34482758620689657</v>
      </c>
      <c r="J125" s="87"/>
      <c r="K125" s="135"/>
      <c r="L125" s="54" t="str">
        <f t="shared" si="35"/>
        <v xml:space="preserve"> </v>
      </c>
      <c r="M125" s="87">
        <v>269.97000000000003</v>
      </c>
      <c r="N125" s="53">
        <v>17.5</v>
      </c>
      <c r="O125" s="54">
        <f t="shared" si="33"/>
        <v>6.4822017261177159E-2</v>
      </c>
      <c r="P125" s="87">
        <v>346.97</v>
      </c>
      <c r="Q125" s="53">
        <v>133.30000000000001</v>
      </c>
      <c r="R125" s="54">
        <f t="shared" si="34"/>
        <v>0.38418307058247109</v>
      </c>
      <c r="S125" s="1"/>
      <c r="T125" s="1"/>
      <c r="U125" s="1"/>
      <c r="V125" s="1"/>
    </row>
    <row r="126" spans="1:22" s="5" customFormat="1" ht="15" customHeight="1" outlineLevel="1" x14ac:dyDescent="0.25">
      <c r="A126" s="6"/>
      <c r="B126" s="8"/>
      <c r="C126" s="52" t="s">
        <v>40</v>
      </c>
      <c r="D126" s="87">
        <f t="shared" si="36"/>
        <v>627.20000000000005</v>
      </c>
      <c r="E126" s="53">
        <f t="shared" si="38"/>
        <v>341.9</v>
      </c>
      <c r="F126" s="54">
        <f t="shared" ref="F126:F142" si="40">IF(D126=0," ",IF(E126/D126*100&gt;200,"св.200",E126/D126))</f>
        <v>0.54512117346938771</v>
      </c>
      <c r="G126" s="87">
        <v>40.200000000000003</v>
      </c>
      <c r="H126" s="128">
        <v>56</v>
      </c>
      <c r="I126" s="54">
        <f t="shared" si="39"/>
        <v>1.3930348258706466</v>
      </c>
      <c r="J126" s="87"/>
      <c r="K126" s="135"/>
      <c r="L126" s="54" t="str">
        <f>IF(J126=0," ",IF(K126/J126*100&gt;200,"св.200",K126/J126))</f>
        <v xml:space="preserve"> </v>
      </c>
      <c r="M126" s="87">
        <v>200.55</v>
      </c>
      <c r="N126" s="53">
        <v>58.7</v>
      </c>
      <c r="O126" s="54">
        <f t="shared" ref="O126:O142" si="41">IF(M126=0," ",IF(N126/M126*100&gt;200,"св.200",N126/M126))</f>
        <v>0.2926950885066068</v>
      </c>
      <c r="P126" s="87">
        <v>386.45</v>
      </c>
      <c r="Q126" s="53">
        <v>227.2</v>
      </c>
      <c r="R126" s="54">
        <f>IF(P126=0," ",IF(Q126/P126*100&gt;200,"св.200",Q126/P126))</f>
        <v>0.58791564238581961</v>
      </c>
      <c r="S126" s="1"/>
      <c r="T126" s="1"/>
      <c r="U126" s="1"/>
      <c r="V126" s="1"/>
    </row>
    <row r="127" spans="1:22" s="5" customFormat="1" ht="15" customHeight="1" outlineLevel="1" x14ac:dyDescent="0.25">
      <c r="A127" s="6"/>
      <c r="B127" s="8"/>
      <c r="C127" s="52" t="s">
        <v>39</v>
      </c>
      <c r="D127" s="87">
        <f t="shared" si="36"/>
        <v>2096.1800000000003</v>
      </c>
      <c r="E127" s="53">
        <f t="shared" si="38"/>
        <v>1281.9000000000001</v>
      </c>
      <c r="F127" s="54">
        <f t="shared" si="40"/>
        <v>0.61154099361696035</v>
      </c>
      <c r="G127" s="87">
        <v>523.05999999999995</v>
      </c>
      <c r="H127" s="128">
        <v>481.9</v>
      </c>
      <c r="I127" s="54">
        <f t="shared" si="39"/>
        <v>0.92130921882766803</v>
      </c>
      <c r="J127" s="87">
        <v>5.47</v>
      </c>
      <c r="K127" s="135">
        <v>0.1</v>
      </c>
      <c r="L127" s="54">
        <f t="shared" ref="L127:L142" si="42">IF(J127=0," ",IF(K127/J127*100&gt;200,"св.200",K127/J127))</f>
        <v>1.8281535648994516E-2</v>
      </c>
      <c r="M127" s="87">
        <v>167.01</v>
      </c>
      <c r="N127" s="53">
        <v>27.4</v>
      </c>
      <c r="O127" s="54">
        <f t="shared" si="41"/>
        <v>0.16406203221363991</v>
      </c>
      <c r="P127" s="87">
        <v>1400.64</v>
      </c>
      <c r="Q127" s="53">
        <v>772.5</v>
      </c>
      <c r="R127" s="54">
        <f>IF(P127=0," ",IF(Q127/P127*100&gt;200,"св.200",Q127/P127))</f>
        <v>0.55153358464701852</v>
      </c>
      <c r="S127" s="1"/>
      <c r="T127" s="1"/>
      <c r="U127" s="1"/>
      <c r="V127" s="1"/>
    </row>
    <row r="128" spans="1:22" s="5" customFormat="1" ht="15" customHeight="1" outlineLevel="1" x14ac:dyDescent="0.25">
      <c r="A128" s="6"/>
      <c r="B128" s="8"/>
      <c r="C128" s="52" t="s">
        <v>38</v>
      </c>
      <c r="D128" s="87">
        <f t="shared" si="36"/>
        <v>110.16999999999999</v>
      </c>
      <c r="E128" s="53">
        <f t="shared" si="38"/>
        <v>127</v>
      </c>
      <c r="F128" s="54">
        <f t="shared" si="40"/>
        <v>1.1527639103204141</v>
      </c>
      <c r="G128" s="87">
        <v>11.53</v>
      </c>
      <c r="H128" s="128">
        <v>56.9</v>
      </c>
      <c r="I128" s="54" t="str">
        <f t="shared" si="39"/>
        <v>св.200</v>
      </c>
      <c r="J128" s="87"/>
      <c r="K128" s="135"/>
      <c r="L128" s="54" t="str">
        <f t="shared" si="42"/>
        <v xml:space="preserve"> </v>
      </c>
      <c r="M128" s="87">
        <v>19.48</v>
      </c>
      <c r="N128" s="53">
        <v>13.8</v>
      </c>
      <c r="O128" s="54">
        <f t="shared" si="41"/>
        <v>0.70841889117043122</v>
      </c>
      <c r="P128" s="87">
        <v>79.16</v>
      </c>
      <c r="Q128" s="53">
        <v>56.3</v>
      </c>
      <c r="R128" s="54">
        <f>IF(P128=0," ",IF(Q128/P128*100&gt;200,"св.200",Q128/P128))</f>
        <v>0.71121778676099034</v>
      </c>
      <c r="S128" s="1"/>
      <c r="T128" s="1"/>
      <c r="U128" s="1"/>
      <c r="V128" s="1"/>
    </row>
    <row r="129" spans="1:22" s="5" customFormat="1" ht="15" customHeight="1" outlineLevel="1" x14ac:dyDescent="0.25">
      <c r="A129" s="6"/>
      <c r="B129" s="8"/>
      <c r="C129" s="52" t="s">
        <v>37</v>
      </c>
      <c r="D129" s="87">
        <f t="shared" si="36"/>
        <v>554.67999999999995</v>
      </c>
      <c r="E129" s="53">
        <f t="shared" si="38"/>
        <v>290.7</v>
      </c>
      <c r="F129" s="54">
        <f t="shared" si="40"/>
        <v>0.5240859594721281</v>
      </c>
      <c r="G129" s="87">
        <v>0.4</v>
      </c>
      <c r="H129" s="128">
        <v>0.4</v>
      </c>
      <c r="I129" s="54">
        <f t="shared" si="39"/>
        <v>1</v>
      </c>
      <c r="J129" s="87"/>
      <c r="K129" s="135"/>
      <c r="L129" s="54" t="str">
        <f t="shared" si="42"/>
        <v xml:space="preserve"> </v>
      </c>
      <c r="M129" s="87">
        <v>108.94</v>
      </c>
      <c r="N129" s="53">
        <v>60.7</v>
      </c>
      <c r="O129" s="54">
        <f t="shared" si="41"/>
        <v>0.55718744262897013</v>
      </c>
      <c r="P129" s="87">
        <v>445.34</v>
      </c>
      <c r="Q129" s="53">
        <v>229.6</v>
      </c>
      <c r="R129" s="54">
        <f>IF(P129=0," ",IF(Q129/P129*100&gt;200,"св.200",Q129/P129))</f>
        <v>0.51556114429424715</v>
      </c>
      <c r="S129" s="1"/>
      <c r="T129" s="1"/>
      <c r="U129" s="1"/>
      <c r="V129" s="1"/>
    </row>
    <row r="130" spans="1:22" ht="28.5" customHeight="1" x14ac:dyDescent="0.25">
      <c r="A130" s="7">
        <v>20</v>
      </c>
      <c r="B130" s="9"/>
      <c r="C130" s="93" t="s">
        <v>136</v>
      </c>
      <c r="D130" s="94">
        <f>SUM(D131:D133,D134:D136)</f>
        <v>3963.8999999999996</v>
      </c>
      <c r="E130" s="94">
        <f>SUM(E131:E133,E134:E136)</f>
        <v>4889.13</v>
      </c>
      <c r="F130" s="95">
        <f t="shared" si="40"/>
        <v>1.2334140619087264</v>
      </c>
      <c r="G130" s="94">
        <v>906.95</v>
      </c>
      <c r="H130" s="94">
        <f>SUM(H131:H133,H134:H136)</f>
        <v>2482.3000000000002</v>
      </c>
      <c r="I130" s="95" t="str">
        <f t="shared" si="39"/>
        <v>св.200</v>
      </c>
      <c r="J130" s="94"/>
      <c r="K130" s="94">
        <f>SUM(K131:K133,K134:K136)</f>
        <v>0</v>
      </c>
      <c r="L130" s="95" t="str">
        <f t="shared" si="42"/>
        <v xml:space="preserve"> </v>
      </c>
      <c r="M130" s="94">
        <v>804.65</v>
      </c>
      <c r="N130" s="94">
        <f>SUM(N131:N133,N134:N136)</f>
        <v>502.73</v>
      </c>
      <c r="O130" s="95">
        <f t="shared" si="41"/>
        <v>0.6247809606661282</v>
      </c>
      <c r="P130" s="94">
        <v>2252.3000000000002</v>
      </c>
      <c r="Q130" s="94">
        <f>SUM(Q131:Q133,Q134:Q136)</f>
        <v>1904.1</v>
      </c>
      <c r="R130" s="95">
        <f>IF(P130=0," ",IF(Q130/P130*100&gt;200,"св.200",Q130/P130))</f>
        <v>0.84540247746747754</v>
      </c>
      <c r="S130" s="1"/>
      <c r="T130" s="1"/>
      <c r="U130" s="1"/>
      <c r="V130" s="1"/>
    </row>
    <row r="131" spans="1:22" s="5" customFormat="1" ht="15" customHeight="1" outlineLevel="1" x14ac:dyDescent="0.25">
      <c r="A131" s="6"/>
      <c r="B131" s="8"/>
      <c r="C131" s="52" t="s">
        <v>135</v>
      </c>
      <c r="D131" s="87">
        <f t="shared" si="36"/>
        <v>2703.21</v>
      </c>
      <c r="E131" s="53">
        <f t="shared" si="38"/>
        <v>3871.6</v>
      </c>
      <c r="F131" s="54">
        <f t="shared" si="40"/>
        <v>1.4322231717106699</v>
      </c>
      <c r="G131" s="87">
        <v>777.83</v>
      </c>
      <c r="H131" s="128">
        <v>2334.4</v>
      </c>
      <c r="I131" s="54" t="str">
        <f t="shared" si="39"/>
        <v>св.200</v>
      </c>
      <c r="J131" s="87"/>
      <c r="K131" s="135"/>
      <c r="L131" s="54" t="str">
        <f t="shared" si="42"/>
        <v xml:space="preserve"> </v>
      </c>
      <c r="M131" s="87">
        <v>499.44</v>
      </c>
      <c r="N131" s="53">
        <v>325.10000000000002</v>
      </c>
      <c r="O131" s="54">
        <f t="shared" si="41"/>
        <v>0.65092904052538847</v>
      </c>
      <c r="P131" s="87">
        <v>1425.94</v>
      </c>
      <c r="Q131" s="53">
        <v>1212.0999999999999</v>
      </c>
      <c r="R131" s="54">
        <f t="shared" ref="R131:R141" si="43">IF(Q131=0," ",IF(Q131/P131*100&gt;200,"св.200",Q131/P131))</f>
        <v>0.85003576588075225</v>
      </c>
      <c r="S131" s="1"/>
      <c r="T131" s="1"/>
      <c r="U131" s="1"/>
      <c r="V131" s="1"/>
    </row>
    <row r="132" spans="1:22" s="5" customFormat="1" ht="15" customHeight="1" outlineLevel="1" x14ac:dyDescent="0.25">
      <c r="A132" s="6"/>
      <c r="B132" s="8"/>
      <c r="C132" s="57" t="s">
        <v>36</v>
      </c>
      <c r="D132" s="87">
        <f t="shared" si="36"/>
        <v>234.72</v>
      </c>
      <c r="E132" s="53">
        <f t="shared" si="38"/>
        <v>188.8</v>
      </c>
      <c r="F132" s="54">
        <f t="shared" si="40"/>
        <v>0.80436264485344244</v>
      </c>
      <c r="G132" s="87">
        <v>114.38</v>
      </c>
      <c r="H132" s="128">
        <v>114</v>
      </c>
      <c r="I132" s="54">
        <f t="shared" si="39"/>
        <v>0.99667774086378746</v>
      </c>
      <c r="J132" s="87"/>
      <c r="K132" s="135"/>
      <c r="L132" s="54" t="str">
        <f t="shared" si="42"/>
        <v xml:space="preserve"> </v>
      </c>
      <c r="M132" s="87">
        <v>11.83</v>
      </c>
      <c r="N132" s="53">
        <v>3.2</v>
      </c>
      <c r="O132" s="54">
        <f t="shared" si="41"/>
        <v>0.2704987320371936</v>
      </c>
      <c r="P132" s="87">
        <v>108.51</v>
      </c>
      <c r="Q132" s="53">
        <v>71.599999999999994</v>
      </c>
      <c r="R132" s="54">
        <f t="shared" si="43"/>
        <v>0.65984701870795315</v>
      </c>
      <c r="S132" s="1"/>
      <c r="T132" s="1"/>
      <c r="U132" s="1"/>
      <c r="V132" s="1"/>
    </row>
    <row r="133" spans="1:22" s="19" customFormat="1" ht="15" customHeight="1" outlineLevel="1" x14ac:dyDescent="0.25">
      <c r="A133" s="17"/>
      <c r="B133" s="20"/>
      <c r="C133" s="52" t="s">
        <v>154</v>
      </c>
      <c r="D133" s="87">
        <f t="shared" si="36"/>
        <v>167.86</v>
      </c>
      <c r="E133" s="53">
        <f t="shared" si="38"/>
        <v>170</v>
      </c>
      <c r="F133" s="54">
        <f t="shared" si="40"/>
        <v>1.0127487191707374</v>
      </c>
      <c r="G133" s="90"/>
      <c r="H133" s="129"/>
      <c r="I133" s="59"/>
      <c r="J133" s="90"/>
      <c r="K133" s="137"/>
      <c r="L133" s="59"/>
      <c r="M133" s="90">
        <v>14.3</v>
      </c>
      <c r="N133" s="58">
        <v>5.4</v>
      </c>
      <c r="O133" s="54">
        <f>IF(N133=0," ",IF(N133/M133*100&gt;200,"св.200",N133/M133))</f>
        <v>0.3776223776223776</v>
      </c>
      <c r="P133" s="90">
        <v>153.56</v>
      </c>
      <c r="Q133" s="58">
        <v>164.6</v>
      </c>
      <c r="R133" s="54">
        <f t="shared" si="43"/>
        <v>1.0718937223235216</v>
      </c>
      <c r="S133" s="2"/>
      <c r="T133" s="2"/>
      <c r="U133" s="2"/>
      <c r="V133" s="2"/>
    </row>
    <row r="134" spans="1:22" s="5" customFormat="1" ht="15" customHeight="1" outlineLevel="1" x14ac:dyDescent="0.25">
      <c r="A134" s="6"/>
      <c r="B134" s="8"/>
      <c r="C134" s="52" t="s">
        <v>171</v>
      </c>
      <c r="D134" s="87">
        <f t="shared" si="36"/>
        <v>149.87</v>
      </c>
      <c r="E134" s="53">
        <f t="shared" si="38"/>
        <v>61.529999999999994</v>
      </c>
      <c r="F134" s="54">
        <f>IF(E134=0," ",IF(E134/D134*100&gt;200,"св.200",E134/D134))</f>
        <v>0.41055581503970101</v>
      </c>
      <c r="G134" s="87">
        <v>12.61</v>
      </c>
      <c r="H134" s="129">
        <v>2.8</v>
      </c>
      <c r="I134" s="54">
        <f t="shared" si="39"/>
        <v>0.22204599524187152</v>
      </c>
      <c r="J134" s="87"/>
      <c r="K134" s="135"/>
      <c r="L134" s="54" t="str">
        <f t="shared" si="42"/>
        <v xml:space="preserve"> </v>
      </c>
      <c r="M134" s="87">
        <v>111.05</v>
      </c>
      <c r="N134" s="53">
        <v>35.33</v>
      </c>
      <c r="O134" s="54">
        <f t="shared" si="41"/>
        <v>0.31814497973885636</v>
      </c>
      <c r="P134" s="87">
        <v>26.21</v>
      </c>
      <c r="Q134" s="53">
        <v>23.4</v>
      </c>
      <c r="R134" s="54">
        <f t="shared" si="43"/>
        <v>0.89278901182754666</v>
      </c>
      <c r="S134" s="1"/>
      <c r="T134" s="1"/>
      <c r="U134" s="1"/>
      <c r="V134" s="1"/>
    </row>
    <row r="135" spans="1:22" s="5" customFormat="1" ht="15" customHeight="1" outlineLevel="1" x14ac:dyDescent="0.25">
      <c r="A135" s="6"/>
      <c r="B135" s="8"/>
      <c r="C135" s="52" t="s">
        <v>35</v>
      </c>
      <c r="D135" s="87">
        <f t="shared" si="36"/>
        <v>228.99</v>
      </c>
      <c r="E135" s="53">
        <f t="shared" si="38"/>
        <v>195.10000000000002</v>
      </c>
      <c r="F135" s="54">
        <f>IF(E135=0," ",IF(E135/D135*100&gt;200,"св.200",E135/D135))</f>
        <v>0.85200227084152158</v>
      </c>
      <c r="G135" s="87">
        <v>1.61</v>
      </c>
      <c r="H135" s="128">
        <v>30.9</v>
      </c>
      <c r="I135" s="56" t="str">
        <f>IF(H135=0," ",IF(H135/G135*100&gt;200,"св.200",H135/G135))</f>
        <v>св.200</v>
      </c>
      <c r="J135" s="87"/>
      <c r="K135" s="135"/>
      <c r="L135" s="54" t="str">
        <f t="shared" si="42"/>
        <v xml:space="preserve"> </v>
      </c>
      <c r="M135" s="87">
        <v>20.95</v>
      </c>
      <c r="N135" s="53">
        <v>15.8</v>
      </c>
      <c r="O135" s="54">
        <f t="shared" si="41"/>
        <v>0.7541766109785204</v>
      </c>
      <c r="P135" s="87">
        <v>206.43</v>
      </c>
      <c r="Q135" s="53">
        <v>148.4</v>
      </c>
      <c r="R135" s="54">
        <f t="shared" si="43"/>
        <v>0.71888775856222453</v>
      </c>
      <c r="S135" s="1"/>
      <c r="T135" s="1"/>
      <c r="U135" s="1"/>
      <c r="V135" s="1"/>
    </row>
    <row r="136" spans="1:22" s="5" customFormat="1" ht="15" customHeight="1" outlineLevel="1" x14ac:dyDescent="0.25">
      <c r="A136" s="6"/>
      <c r="B136" s="8"/>
      <c r="C136" s="52" t="s">
        <v>34</v>
      </c>
      <c r="D136" s="87">
        <f t="shared" si="36"/>
        <v>479.25</v>
      </c>
      <c r="E136" s="53">
        <f t="shared" si="38"/>
        <v>402.1</v>
      </c>
      <c r="F136" s="54">
        <f>IF(E136=0," ",IF(E136/D136*100&gt;200,"св.200",E136/D136))</f>
        <v>0.83901930099113198</v>
      </c>
      <c r="G136" s="87">
        <v>0.52</v>
      </c>
      <c r="H136" s="128">
        <v>0.2</v>
      </c>
      <c r="I136" s="54">
        <f t="shared" si="39"/>
        <v>0.38461538461538464</v>
      </c>
      <c r="J136" s="87"/>
      <c r="K136" s="135"/>
      <c r="L136" s="54" t="str">
        <f t="shared" si="42"/>
        <v xml:space="preserve"> </v>
      </c>
      <c r="M136" s="87">
        <v>147.08000000000001</v>
      </c>
      <c r="N136" s="53">
        <v>117.9</v>
      </c>
      <c r="O136" s="54">
        <f t="shared" si="41"/>
        <v>0.80160456894207233</v>
      </c>
      <c r="P136" s="87">
        <v>331.65</v>
      </c>
      <c r="Q136" s="53">
        <v>284</v>
      </c>
      <c r="R136" s="54">
        <f t="shared" si="43"/>
        <v>0.85632443841399075</v>
      </c>
      <c r="S136" s="1"/>
      <c r="T136" s="1"/>
      <c r="U136" s="1"/>
      <c r="V136" s="1"/>
    </row>
    <row r="137" spans="1:22" ht="27.75" customHeight="1" x14ac:dyDescent="0.25">
      <c r="A137" s="7">
        <v>21</v>
      </c>
      <c r="B137" s="7"/>
      <c r="C137" s="93" t="s">
        <v>134</v>
      </c>
      <c r="D137" s="94">
        <f>SUM(D138:D139,D140,D141)</f>
        <v>3466.28</v>
      </c>
      <c r="E137" s="94">
        <f>SUM(E138:E139,E140,E141)</f>
        <v>3458.5</v>
      </c>
      <c r="F137" s="95">
        <f t="shared" si="40"/>
        <v>0.99775551888479863</v>
      </c>
      <c r="G137" s="94">
        <v>776.82</v>
      </c>
      <c r="H137" s="94">
        <f>SUM(H138:H139,H140,H141)</f>
        <v>1655.5</v>
      </c>
      <c r="I137" s="95" t="str">
        <f>IF(G137=0," ",IF(H137/G137*100&gt;200,"св.200",H137/G137))</f>
        <v>св.200</v>
      </c>
      <c r="J137" s="94">
        <v>0.77</v>
      </c>
      <c r="K137" s="94">
        <f>SUM(K138:K139,K140,K141)</f>
        <v>0</v>
      </c>
      <c r="L137" s="95">
        <f t="shared" si="42"/>
        <v>0</v>
      </c>
      <c r="M137" s="94">
        <v>1625.0800000000002</v>
      </c>
      <c r="N137" s="94">
        <f>SUM(N138:N139,N140,N141)</f>
        <v>1013.8000000000001</v>
      </c>
      <c r="O137" s="95">
        <f t="shared" si="41"/>
        <v>0.6238462106480912</v>
      </c>
      <c r="P137" s="94">
        <v>1063.6099999999999</v>
      </c>
      <c r="Q137" s="94">
        <f>SUM(Q138:Q139,Q140,Q141)</f>
        <v>789.2</v>
      </c>
      <c r="R137" s="95">
        <f>IF(P137=0," ",IF(Q137/P137*100&gt;200,"св.200",Q137/P137))</f>
        <v>0.74200129746805699</v>
      </c>
      <c r="S137" s="1"/>
      <c r="T137" s="1"/>
      <c r="U137" s="1"/>
      <c r="V137" s="1"/>
    </row>
    <row r="138" spans="1:22" s="5" customFormat="1" ht="15" customHeight="1" outlineLevel="1" x14ac:dyDescent="0.25">
      <c r="A138" s="6"/>
      <c r="B138" s="6"/>
      <c r="C138" s="52" t="s">
        <v>133</v>
      </c>
      <c r="D138" s="87">
        <f t="shared" si="36"/>
        <v>2716.33</v>
      </c>
      <c r="E138" s="53">
        <f t="shared" si="38"/>
        <v>2944.6</v>
      </c>
      <c r="F138" s="54">
        <f>IF(E138=0," ",IF(E138/D138*100&gt;200,"св.200",E138/D138))</f>
        <v>1.084036181170918</v>
      </c>
      <c r="G138" s="87">
        <v>768.34</v>
      </c>
      <c r="H138" s="128">
        <v>1642.8</v>
      </c>
      <c r="I138" s="54" t="str">
        <f>IF(H138=0," ",IF(H138/G138*100&gt;200,"св.200",H138/G138))</f>
        <v>св.200</v>
      </c>
      <c r="J138" s="87"/>
      <c r="K138" s="135"/>
      <c r="L138" s="54" t="str">
        <f t="shared" si="42"/>
        <v xml:space="preserve"> </v>
      </c>
      <c r="M138" s="87">
        <v>1520.41</v>
      </c>
      <c r="N138" s="53">
        <v>965.7</v>
      </c>
      <c r="O138" s="54">
        <f>IF(N138=0," ",IF(N138/M138*100&gt;200,"св.200",N138/M138))</f>
        <v>0.63515762195723524</v>
      </c>
      <c r="P138" s="87">
        <v>427.58</v>
      </c>
      <c r="Q138" s="53">
        <v>336.1</v>
      </c>
      <c r="R138" s="54">
        <f t="shared" si="43"/>
        <v>0.78605173300902764</v>
      </c>
      <c r="S138" s="1"/>
      <c r="T138" s="1"/>
      <c r="U138" s="1"/>
      <c r="V138" s="1"/>
    </row>
    <row r="139" spans="1:22" s="19" customFormat="1" ht="15" customHeight="1" outlineLevel="1" x14ac:dyDescent="0.25">
      <c r="A139" s="17"/>
      <c r="B139" s="17"/>
      <c r="C139" s="52" t="s">
        <v>155</v>
      </c>
      <c r="D139" s="87">
        <f t="shared" si="36"/>
        <v>189.19</v>
      </c>
      <c r="E139" s="53">
        <f t="shared" si="38"/>
        <v>103.5</v>
      </c>
      <c r="F139" s="54">
        <f>IF(E139=0," ",IF(E139/D139*100&gt;200,"св.200",E139/D139))</f>
        <v>0.54706908398964005</v>
      </c>
      <c r="G139" s="87">
        <v>0.48</v>
      </c>
      <c r="H139" s="128">
        <v>0.2</v>
      </c>
      <c r="I139" s="54">
        <f>IF(H139=0," ",IF(H139/G139*100&gt;200,"св.200",H139/G139))</f>
        <v>0.41666666666666669</v>
      </c>
      <c r="J139" s="87"/>
      <c r="K139" s="135"/>
      <c r="L139" s="59"/>
      <c r="M139" s="87">
        <v>40.98</v>
      </c>
      <c r="N139" s="53">
        <v>15.5</v>
      </c>
      <c r="O139" s="54">
        <f>IF(N139=0," ",IF(N139/M139*100&gt;200,"св.200",N139/M139))</f>
        <v>0.37823328452903859</v>
      </c>
      <c r="P139" s="87">
        <v>147.72999999999999</v>
      </c>
      <c r="Q139" s="53">
        <v>87.8</v>
      </c>
      <c r="R139" s="54">
        <f t="shared" si="43"/>
        <v>0.59432748933865842</v>
      </c>
      <c r="S139" s="2"/>
      <c r="T139" s="2"/>
      <c r="U139" s="2"/>
      <c r="V139" s="2"/>
    </row>
    <row r="140" spans="1:22" s="19" customFormat="1" ht="15" customHeight="1" outlineLevel="1" x14ac:dyDescent="0.25">
      <c r="A140" s="17"/>
      <c r="B140" s="17"/>
      <c r="C140" s="52" t="s">
        <v>156</v>
      </c>
      <c r="D140" s="87">
        <f t="shared" si="36"/>
        <v>147.85999999999999</v>
      </c>
      <c r="E140" s="53">
        <f t="shared" si="38"/>
        <v>98.3</v>
      </c>
      <c r="F140" s="54">
        <f>IF(E140=0," ",IF(E140/D140*100&gt;200,"св.200",E140/D140))</f>
        <v>0.66481807114838365</v>
      </c>
      <c r="G140" s="87">
        <v>3.86</v>
      </c>
      <c r="H140" s="128">
        <v>4.5</v>
      </c>
      <c r="I140" s="54">
        <f>IF(H140=0," ",IF(H140/G140*100&gt;200,"св.200",H140/G140))</f>
        <v>1.1658031088082903</v>
      </c>
      <c r="J140" s="87"/>
      <c r="K140" s="135"/>
      <c r="L140" s="59"/>
      <c r="M140" s="87">
        <v>18.510000000000002</v>
      </c>
      <c r="N140" s="53">
        <v>9.1999999999999993</v>
      </c>
      <c r="O140" s="54">
        <f>IF(N140=0," ",IF(N140/M140*100&gt;200,"св.200",N140/M140))</f>
        <v>0.49702863317125867</v>
      </c>
      <c r="P140" s="87">
        <v>125.49</v>
      </c>
      <c r="Q140" s="53">
        <v>84.6</v>
      </c>
      <c r="R140" s="54">
        <f t="shared" si="43"/>
        <v>0.6741573033707865</v>
      </c>
      <c r="S140" s="2"/>
      <c r="T140" s="2"/>
      <c r="U140" s="2"/>
      <c r="V140" s="2"/>
    </row>
    <row r="141" spans="1:22" s="19" customFormat="1" ht="15" customHeight="1" outlineLevel="1" x14ac:dyDescent="0.25">
      <c r="A141" s="17"/>
      <c r="B141" s="17"/>
      <c r="C141" s="52" t="s">
        <v>157</v>
      </c>
      <c r="D141" s="87">
        <f t="shared" si="36"/>
        <v>412.9</v>
      </c>
      <c r="E141" s="53">
        <f t="shared" si="38"/>
        <v>312.09999999999997</v>
      </c>
      <c r="F141" s="54">
        <f>IF(E141=0," ",IF(E141/D141*100&gt;200,"св.200",E141/D141))</f>
        <v>0.75587309275853709</v>
      </c>
      <c r="G141" s="87">
        <v>4.1399999999999997</v>
      </c>
      <c r="H141" s="128">
        <v>8</v>
      </c>
      <c r="I141" s="54">
        <f>IF(H141=0," ",IF(H141/G141*100&gt;200,"св.200",H141/G141))</f>
        <v>1.9323671497584543</v>
      </c>
      <c r="J141" s="87">
        <v>0.77</v>
      </c>
      <c r="K141" s="135"/>
      <c r="L141" s="59"/>
      <c r="M141" s="87">
        <v>45.18</v>
      </c>
      <c r="N141" s="53">
        <v>23.4</v>
      </c>
      <c r="O141" s="54">
        <f>IF(N141=0," ",IF(N141/M141*100&gt;200,"св.200",N141/M141))</f>
        <v>0.51792828685258963</v>
      </c>
      <c r="P141" s="87">
        <v>362.81</v>
      </c>
      <c r="Q141" s="53">
        <v>280.7</v>
      </c>
      <c r="R141" s="54">
        <f t="shared" si="43"/>
        <v>0.77368319506077554</v>
      </c>
      <c r="S141" s="2"/>
      <c r="T141" s="2"/>
      <c r="U141" s="2"/>
      <c r="V141" s="2"/>
    </row>
    <row r="142" spans="1:22" s="3" customFormat="1" x14ac:dyDescent="0.25">
      <c r="A142" s="108"/>
      <c r="B142" s="108"/>
      <c r="C142" s="152" t="s">
        <v>33</v>
      </c>
      <c r="D142" s="153">
        <f>G142+J142+M142+P142</f>
        <v>130407.85</v>
      </c>
      <c r="E142" s="159">
        <f>H142+K142+N142+Q142</f>
        <v>102599.72</v>
      </c>
      <c r="F142" s="154">
        <f t="shared" si="40"/>
        <v>0.78676030622389681</v>
      </c>
      <c r="G142" s="153">
        <f>G5+G10+G17+G23+G29+G41+G47+G55+G62+G68+G74+G79+G83+G89+G95+G100+G107+G114+G121+G130+G137</f>
        <v>13854.190000000002</v>
      </c>
      <c r="H142" s="153">
        <f>H137+H130+H121+H114+H107+H100+H95+H89+H83+H79+H74+H68+H62+H55+H47+H41+H29+H23+H17+H10+H5</f>
        <v>17693.499999999996</v>
      </c>
      <c r="I142" s="154">
        <f>IF(G142=0," ",IF(H142/G142*100&gt;200,"св.200",H142/G142))</f>
        <v>1.2771226610866455</v>
      </c>
      <c r="J142" s="153">
        <f>J5+J10+J17+J23+J29+J41+J47+J55+J62+J68+J74+J79+J83+J89+J95+J100+J107+J114+J121+J130+J137</f>
        <v>171.85000000000002</v>
      </c>
      <c r="K142" s="155">
        <f>K137+K130+K121+K114+K107+K83+K68+K62+K55+K47+K41+K29+K23+K17+K10+K5+K74+K79+K89+K95+K100</f>
        <v>1146.7</v>
      </c>
      <c r="L142" s="154" t="str">
        <f t="shared" si="42"/>
        <v>св.200</v>
      </c>
      <c r="M142" s="153">
        <f>M5+M10+M17+M23+M29+M41+M47+M55+M62+M68+M74+M79+M83+M89+M95+M100+M107+M114+M121+M130+M137</f>
        <v>32820.1</v>
      </c>
      <c r="N142" s="153">
        <f>N5+N10+N17+N23+N29+N41+N47+N55+N62+N68+N74+N79+N83+N89+N95+N100+N107+N114+N121+N130+N137</f>
        <v>19861.620000000003</v>
      </c>
      <c r="O142" s="154">
        <f t="shared" si="41"/>
        <v>0.60516634623294885</v>
      </c>
      <c r="P142" s="153">
        <f>P5+P10+P17+P23+P29+P41+P47+P55+P62+P68+P74+P79+P83+P89+P95+P100+P107+P114+P121+P130+P137</f>
        <v>83561.710000000006</v>
      </c>
      <c r="Q142" s="153">
        <f>Q5+Q10+Q17+Q23+Q29+Q41+Q47+Q55+Q62+Q68+Q74+Q79+Q83+Q89+Q95+Q100+Q107+Q114+Q121+Q130+Q137</f>
        <v>63897.9</v>
      </c>
      <c r="R142" s="156">
        <f>IF(P142=0," ",IF(Q142/P142*100&gt;200,"св.200",Q142/P142))</f>
        <v>0.76467918140976288</v>
      </c>
      <c r="S142" s="4"/>
      <c r="T142" s="4"/>
      <c r="U142" s="4"/>
      <c r="V142" s="4"/>
    </row>
    <row r="143" spans="1:22" s="112" customFormat="1" ht="15" customHeight="1" outlineLevel="1" x14ac:dyDescent="0.25">
      <c r="A143" s="106"/>
      <c r="B143" s="106"/>
      <c r="C143" s="169" t="s">
        <v>191</v>
      </c>
      <c r="D143" s="149">
        <v>130419.95</v>
      </c>
      <c r="E143" s="149"/>
      <c r="F143" s="109"/>
      <c r="G143" s="110"/>
      <c r="H143" s="157"/>
      <c r="I143" s="111"/>
      <c r="J143" s="91"/>
      <c r="K143" s="157"/>
      <c r="L143" s="111"/>
      <c r="M143" s="91"/>
      <c r="N143" s="158"/>
      <c r="O143" s="111"/>
      <c r="P143" s="91"/>
      <c r="Q143" s="91"/>
      <c r="R143" s="111"/>
    </row>
    <row r="144" spans="1:22" s="120" customFormat="1" ht="20.25" customHeight="1" outlineLevel="1" x14ac:dyDescent="0.25">
      <c r="A144" s="118"/>
      <c r="B144" s="118"/>
      <c r="C144" s="169"/>
      <c r="D144" s="150">
        <f>D143-D142</f>
        <v>12.099999999991269</v>
      </c>
      <c r="E144" s="151"/>
      <c r="F144" s="115"/>
      <c r="G144" s="113"/>
      <c r="H144" s="113"/>
      <c r="I144" s="119"/>
      <c r="J144" s="119"/>
      <c r="K144" s="119"/>
      <c r="L144" s="119"/>
      <c r="M144" s="119"/>
      <c r="N144" s="115"/>
      <c r="O144" s="115"/>
      <c r="P144" s="115"/>
      <c r="Q144" s="115"/>
      <c r="R144" s="115"/>
    </row>
    <row r="145" spans="1:18" s="120" customFormat="1" hidden="1" outlineLevel="1" x14ac:dyDescent="0.25">
      <c r="A145" s="118"/>
      <c r="B145" s="118"/>
      <c r="C145" s="115"/>
      <c r="D145" s="115"/>
      <c r="E145" s="115"/>
      <c r="G145" s="110"/>
      <c r="H145" s="114"/>
      <c r="I145" s="121"/>
      <c r="J145" s="119"/>
      <c r="K145" s="119"/>
      <c r="L145" s="119"/>
      <c r="M145" s="119"/>
      <c r="N145" s="110"/>
      <c r="O145" s="121"/>
      <c r="P145" s="110"/>
      <c r="Q145" s="110"/>
      <c r="R145" s="121"/>
    </row>
    <row r="146" spans="1:18" s="120" customFormat="1" collapsed="1" x14ac:dyDescent="0.25">
      <c r="B146" s="118"/>
      <c r="C146" s="115"/>
      <c r="D146" s="116"/>
      <c r="E146" s="116"/>
      <c r="F146" s="116"/>
      <c r="G146" s="110"/>
      <c r="H146" s="110"/>
      <c r="I146" s="121"/>
      <c r="J146" s="119"/>
      <c r="K146" s="119"/>
      <c r="L146" s="119"/>
      <c r="M146" s="119"/>
      <c r="N146" s="110"/>
      <c r="O146" s="121"/>
      <c r="P146" s="110"/>
      <c r="Q146" s="110"/>
      <c r="R146" s="121"/>
    </row>
    <row r="147" spans="1:18" s="120" customFormat="1" x14ac:dyDescent="0.25">
      <c r="B147" s="122"/>
      <c r="C147" s="122"/>
      <c r="D147" s="122"/>
      <c r="E147" s="123"/>
      <c r="G147" s="110"/>
      <c r="H147" s="110"/>
      <c r="I147" s="121"/>
      <c r="J147" s="119"/>
      <c r="K147" s="119"/>
      <c r="L147" s="119"/>
      <c r="M147" s="119"/>
      <c r="N147" s="110"/>
      <c r="O147" s="121"/>
      <c r="P147" s="110"/>
      <c r="Q147" s="110"/>
      <c r="R147" s="121"/>
    </row>
    <row r="148" spans="1:18" s="120" customFormat="1" x14ac:dyDescent="0.25">
      <c r="C148" s="117"/>
      <c r="D148" s="117"/>
      <c r="E148" s="117"/>
      <c r="G148" s="110"/>
      <c r="H148" s="138"/>
      <c r="I148" s="121"/>
      <c r="J148" s="110"/>
      <c r="K148" s="110"/>
      <c r="L148" s="121"/>
      <c r="M148" s="110"/>
      <c r="N148" s="110"/>
      <c r="O148" s="121"/>
      <c r="P148" s="110"/>
      <c r="Q148" s="110"/>
      <c r="R148" s="121"/>
    </row>
  </sheetData>
  <mergeCells count="15">
    <mergeCell ref="R2:R3"/>
    <mergeCell ref="C2:C3"/>
    <mergeCell ref="I2:I3"/>
    <mergeCell ref="J2:K2"/>
    <mergeCell ref="L2:L3"/>
    <mergeCell ref="M2:N2"/>
    <mergeCell ref="D2:E2"/>
    <mergeCell ref="F2:F3"/>
    <mergeCell ref="G2:H2"/>
    <mergeCell ref="C143:C144"/>
    <mergeCell ref="C1:Q1"/>
    <mergeCell ref="A2:A3"/>
    <mergeCell ref="B2:B3"/>
    <mergeCell ref="O2:O3"/>
    <mergeCell ref="P2:Q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2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Петрова Светлана Вселодовна</cp:lastModifiedBy>
  <cp:lastPrinted>2024-11-15T09:48:59Z</cp:lastPrinted>
  <dcterms:created xsi:type="dcterms:W3CDTF">2014-06-09T12:14:06Z</dcterms:created>
  <dcterms:modified xsi:type="dcterms:W3CDTF">2024-11-15T11:26:26Z</dcterms:modified>
</cp:coreProperties>
</file>