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Налоговая\Резанова_ЕВ\НЕДОИМКА\2023\01.04.2023\"/>
    </mc:Choice>
  </mc:AlternateContent>
  <bookViews>
    <workbookView xWindow="0" yWindow="0" windowWidth="14370" windowHeight="11370"/>
  </bookViews>
  <sheets>
    <sheet name="округа_районы" sheetId="4" r:id="rId1"/>
    <sheet name="поселения" sheetId="5" r:id="rId2"/>
  </sheets>
  <definedNames>
    <definedName name="_xlnm.Print_Titles" localSheetId="0">округа_районы!$A:$C</definedName>
    <definedName name="_xlnm.Print_Titles" localSheetId="1">поселения!$1:$4</definedName>
    <definedName name="_xlnm.Print_Area" localSheetId="0">округа_районы!$A$1:$AV$35</definedName>
    <definedName name="_xlnm.Print_Area" localSheetId="1">поселения!$C$1:$R$144</definedName>
  </definedNames>
  <calcPr calcId="152511"/>
</workbook>
</file>

<file path=xl/calcChain.xml><?xml version="1.0" encoding="utf-8"?>
<calcChain xmlns="http://schemas.openxmlformats.org/spreadsheetml/2006/main">
  <c r="AT8" i="4" l="1"/>
  <c r="L101" i="5"/>
  <c r="L102" i="5"/>
  <c r="L103" i="5"/>
  <c r="L104" i="5"/>
  <c r="L105" i="5"/>
  <c r="L106" i="5"/>
  <c r="R141" i="5" l="1"/>
  <c r="O141" i="5"/>
  <c r="I141" i="5"/>
  <c r="E141" i="5"/>
  <c r="D141" i="5"/>
  <c r="R140" i="5"/>
  <c r="O140" i="5"/>
  <c r="I140" i="5"/>
  <c r="E140" i="5"/>
  <c r="D140" i="5"/>
  <c r="R139" i="5"/>
  <c r="O139" i="5"/>
  <c r="I139" i="5"/>
  <c r="E139" i="5"/>
  <c r="D139" i="5"/>
  <c r="R138" i="5"/>
  <c r="O138" i="5"/>
  <c r="L138" i="5"/>
  <c r="I138" i="5"/>
  <c r="E138" i="5"/>
  <c r="D138" i="5"/>
  <c r="D137" i="5" s="1"/>
  <c r="Q137" i="5"/>
  <c r="P137" i="5"/>
  <c r="N137" i="5"/>
  <c r="M137" i="5"/>
  <c r="K137" i="5"/>
  <c r="J137" i="5"/>
  <c r="H137" i="5"/>
  <c r="I137" i="5" s="1"/>
  <c r="G137" i="5"/>
  <c r="R136" i="5"/>
  <c r="O136" i="5"/>
  <c r="L136" i="5"/>
  <c r="I136" i="5"/>
  <c r="E136" i="5"/>
  <c r="D136" i="5"/>
  <c r="R135" i="5"/>
  <c r="O135" i="5"/>
  <c r="L135" i="5"/>
  <c r="I135" i="5"/>
  <c r="E135" i="5"/>
  <c r="D135" i="5"/>
  <c r="R134" i="5"/>
  <c r="O134" i="5"/>
  <c r="L134" i="5"/>
  <c r="I134" i="5"/>
  <c r="E134" i="5"/>
  <c r="D134" i="5"/>
  <c r="R133" i="5"/>
  <c r="O133" i="5"/>
  <c r="E133" i="5"/>
  <c r="D133" i="5"/>
  <c r="R132" i="5"/>
  <c r="O132" i="5"/>
  <c r="L132" i="5"/>
  <c r="I132" i="5"/>
  <c r="E132" i="5"/>
  <c r="D132" i="5"/>
  <c r="R131" i="5"/>
  <c r="O131" i="5"/>
  <c r="L131" i="5"/>
  <c r="I131" i="5"/>
  <c r="E131" i="5"/>
  <c r="D131" i="5"/>
  <c r="Q130" i="5"/>
  <c r="P130" i="5"/>
  <c r="N130" i="5"/>
  <c r="M130" i="5"/>
  <c r="K130" i="5"/>
  <c r="L130" i="5" s="1"/>
  <c r="J130" i="5"/>
  <c r="H130" i="5"/>
  <c r="G130" i="5"/>
  <c r="R129" i="5"/>
  <c r="O129" i="5"/>
  <c r="L129" i="5"/>
  <c r="I129" i="5"/>
  <c r="E129" i="5"/>
  <c r="D129" i="5"/>
  <c r="R128" i="5"/>
  <c r="O128" i="5"/>
  <c r="L128" i="5"/>
  <c r="I128" i="5"/>
  <c r="E128" i="5"/>
  <c r="D128" i="5"/>
  <c r="R127" i="5"/>
  <c r="O127" i="5"/>
  <c r="L127" i="5"/>
  <c r="I127" i="5"/>
  <c r="E127" i="5"/>
  <c r="D127" i="5"/>
  <c r="R126" i="5"/>
  <c r="O126" i="5"/>
  <c r="L126" i="5"/>
  <c r="I126" i="5"/>
  <c r="E126" i="5"/>
  <c r="D126" i="5"/>
  <c r="R125" i="5"/>
  <c r="O125" i="5"/>
  <c r="L125" i="5"/>
  <c r="I125" i="5"/>
  <c r="E125" i="5"/>
  <c r="F125" i="5" s="1"/>
  <c r="D125" i="5"/>
  <c r="R124" i="5"/>
  <c r="O124" i="5"/>
  <c r="L124" i="5"/>
  <c r="I124" i="5"/>
  <c r="E124" i="5"/>
  <c r="D124" i="5"/>
  <c r="R123" i="5"/>
  <c r="O123" i="5"/>
  <c r="L123" i="5"/>
  <c r="I123" i="5"/>
  <c r="E123" i="5"/>
  <c r="F123" i="5" s="1"/>
  <c r="D123" i="5"/>
  <c r="R122" i="5"/>
  <c r="O122" i="5"/>
  <c r="L122" i="5"/>
  <c r="I122" i="5"/>
  <c r="E122" i="5"/>
  <c r="D122" i="5"/>
  <c r="Q121" i="5"/>
  <c r="R121" i="5" s="1"/>
  <c r="P121" i="5"/>
  <c r="N121" i="5"/>
  <c r="M121" i="5"/>
  <c r="K121" i="5"/>
  <c r="J121" i="5"/>
  <c r="H121" i="5"/>
  <c r="G121" i="5"/>
  <c r="R120" i="5"/>
  <c r="O120" i="5"/>
  <c r="L120" i="5"/>
  <c r="I120" i="5"/>
  <c r="E120" i="5"/>
  <c r="F120" i="5" s="1"/>
  <c r="D120" i="5"/>
  <c r="R119" i="5"/>
  <c r="O119" i="5"/>
  <c r="L119" i="5"/>
  <c r="I119" i="5"/>
  <c r="E119" i="5"/>
  <c r="D119" i="5"/>
  <c r="R118" i="5"/>
  <c r="O118" i="5"/>
  <c r="L118" i="5"/>
  <c r="I118" i="5"/>
  <c r="E118" i="5"/>
  <c r="F118" i="5" s="1"/>
  <c r="D118" i="5"/>
  <c r="R117" i="5"/>
  <c r="O117" i="5"/>
  <c r="L117" i="5"/>
  <c r="I117" i="5"/>
  <c r="E117" i="5"/>
  <c r="D117" i="5"/>
  <c r="R116" i="5"/>
  <c r="O116" i="5"/>
  <c r="L116" i="5"/>
  <c r="I116" i="5"/>
  <c r="E116" i="5"/>
  <c r="F116" i="5" s="1"/>
  <c r="D116" i="5"/>
  <c r="R115" i="5"/>
  <c r="O115" i="5"/>
  <c r="L115" i="5"/>
  <c r="I115" i="5"/>
  <c r="E115" i="5"/>
  <c r="D115" i="5"/>
  <c r="D114" i="5" s="1"/>
  <c r="Q114" i="5"/>
  <c r="R114" i="5" s="1"/>
  <c r="P114" i="5"/>
  <c r="N114" i="5"/>
  <c r="M114" i="5"/>
  <c r="O114" i="5" s="1"/>
  <c r="K114" i="5"/>
  <c r="J114" i="5"/>
  <c r="L114" i="5" s="1"/>
  <c r="H114" i="5"/>
  <c r="G114" i="5"/>
  <c r="R113" i="5"/>
  <c r="O113" i="5"/>
  <c r="L113" i="5"/>
  <c r="I113" i="5"/>
  <c r="E113" i="5"/>
  <c r="D113" i="5"/>
  <c r="R112" i="5"/>
  <c r="O112" i="5"/>
  <c r="L112" i="5"/>
  <c r="I112" i="5"/>
  <c r="E112" i="5"/>
  <c r="D112" i="5"/>
  <c r="R111" i="5"/>
  <c r="O111" i="5"/>
  <c r="L111" i="5"/>
  <c r="I111" i="5"/>
  <c r="E111" i="5"/>
  <c r="D111" i="5"/>
  <c r="R110" i="5"/>
  <c r="O110" i="5"/>
  <c r="L110" i="5"/>
  <c r="I110" i="5"/>
  <c r="E110" i="5"/>
  <c r="F110" i="5" s="1"/>
  <c r="D110" i="5"/>
  <c r="R109" i="5"/>
  <c r="O109" i="5"/>
  <c r="L109" i="5"/>
  <c r="I109" i="5"/>
  <c r="E109" i="5"/>
  <c r="D109" i="5"/>
  <c r="R108" i="5"/>
  <c r="O108" i="5"/>
  <c r="L108" i="5"/>
  <c r="I108" i="5"/>
  <c r="E108" i="5"/>
  <c r="F108" i="5" s="1"/>
  <c r="D108" i="5"/>
  <c r="D107" i="5" s="1"/>
  <c r="Q107" i="5"/>
  <c r="P107" i="5"/>
  <c r="N107" i="5"/>
  <c r="M107" i="5"/>
  <c r="K107" i="5"/>
  <c r="J107" i="5"/>
  <c r="L107" i="5" s="1"/>
  <c r="H107" i="5"/>
  <c r="G107" i="5"/>
  <c r="R106" i="5"/>
  <c r="O106" i="5"/>
  <c r="I106" i="5"/>
  <c r="E106" i="5"/>
  <c r="D106" i="5"/>
  <c r="R105" i="5"/>
  <c r="O105" i="5"/>
  <c r="I105" i="5"/>
  <c r="E105" i="5"/>
  <c r="D105" i="5"/>
  <c r="R104" i="5"/>
  <c r="O104" i="5"/>
  <c r="I104" i="5"/>
  <c r="E104" i="5"/>
  <c r="D104" i="5"/>
  <c r="R103" i="5"/>
  <c r="O103" i="5"/>
  <c r="I103" i="5"/>
  <c r="E103" i="5"/>
  <c r="D103" i="5"/>
  <c r="R102" i="5"/>
  <c r="O102" i="5"/>
  <c r="I102" i="5"/>
  <c r="E102" i="5"/>
  <c r="D102" i="5"/>
  <c r="D100" i="5" s="1"/>
  <c r="R101" i="5"/>
  <c r="O101" i="5"/>
  <c r="I101" i="5"/>
  <c r="E101" i="5"/>
  <c r="D101" i="5"/>
  <c r="Q100" i="5"/>
  <c r="R100" i="5" s="1"/>
  <c r="P100" i="5"/>
  <c r="N100" i="5"/>
  <c r="M100" i="5"/>
  <c r="K100" i="5"/>
  <c r="J100" i="5"/>
  <c r="L100" i="5" s="1"/>
  <c r="H100" i="5"/>
  <c r="G100" i="5"/>
  <c r="R99" i="5"/>
  <c r="O99" i="5"/>
  <c r="L99" i="5"/>
  <c r="I99" i="5"/>
  <c r="E99" i="5"/>
  <c r="D99" i="5"/>
  <c r="R98" i="5"/>
  <c r="O98" i="5"/>
  <c r="L98" i="5"/>
  <c r="I98" i="5"/>
  <c r="E98" i="5"/>
  <c r="D98" i="5"/>
  <c r="R97" i="5"/>
  <c r="O97" i="5"/>
  <c r="L97" i="5"/>
  <c r="I97" i="5"/>
  <c r="E97" i="5"/>
  <c r="D97" i="5"/>
  <c r="R96" i="5"/>
  <c r="O96" i="5"/>
  <c r="L96" i="5"/>
  <c r="I96" i="5"/>
  <c r="E96" i="5"/>
  <c r="D96" i="5"/>
  <c r="Q95" i="5"/>
  <c r="P95" i="5"/>
  <c r="N95" i="5"/>
  <c r="M95" i="5"/>
  <c r="K95" i="5"/>
  <c r="J95" i="5"/>
  <c r="L95" i="5" s="1"/>
  <c r="H95" i="5"/>
  <c r="G95" i="5"/>
  <c r="R94" i="5"/>
  <c r="O94" i="5"/>
  <c r="L94" i="5"/>
  <c r="I94" i="5"/>
  <c r="E94" i="5"/>
  <c r="D94" i="5"/>
  <c r="R93" i="5"/>
  <c r="O93" i="5"/>
  <c r="L93" i="5"/>
  <c r="I93" i="5"/>
  <c r="E93" i="5"/>
  <c r="D93" i="5"/>
  <c r="R92" i="5"/>
  <c r="O92" i="5"/>
  <c r="L92" i="5"/>
  <c r="I92" i="5"/>
  <c r="E92" i="5"/>
  <c r="D92" i="5"/>
  <c r="R91" i="5"/>
  <c r="O91" i="5"/>
  <c r="L91" i="5"/>
  <c r="I91" i="5"/>
  <c r="E91" i="5"/>
  <c r="D91" i="5"/>
  <c r="R90" i="5"/>
  <c r="O90" i="5"/>
  <c r="L90" i="5"/>
  <c r="I90" i="5"/>
  <c r="E90" i="5"/>
  <c r="D90" i="5"/>
  <c r="Q89" i="5"/>
  <c r="P89" i="5"/>
  <c r="N89" i="5"/>
  <c r="M89" i="5"/>
  <c r="O89" i="5" s="1"/>
  <c r="K89" i="5"/>
  <c r="J89" i="5"/>
  <c r="L89" i="5" s="1"/>
  <c r="H89" i="5"/>
  <c r="G89" i="5"/>
  <c r="R88" i="5"/>
  <c r="O88" i="5"/>
  <c r="L88" i="5"/>
  <c r="I88" i="5"/>
  <c r="E88" i="5"/>
  <c r="D88" i="5"/>
  <c r="R87" i="5"/>
  <c r="O87" i="5"/>
  <c r="L87" i="5"/>
  <c r="I87" i="5"/>
  <c r="E87" i="5"/>
  <c r="D87" i="5"/>
  <c r="R86" i="5"/>
  <c r="O86" i="5"/>
  <c r="L86" i="5"/>
  <c r="I86" i="5"/>
  <c r="E86" i="5"/>
  <c r="D86" i="5"/>
  <c r="R85" i="5"/>
  <c r="O85" i="5"/>
  <c r="L85" i="5"/>
  <c r="I85" i="5"/>
  <c r="E85" i="5"/>
  <c r="D85" i="5"/>
  <c r="R84" i="5"/>
  <c r="O84" i="5"/>
  <c r="L84" i="5"/>
  <c r="I84" i="5"/>
  <c r="E84" i="5"/>
  <c r="D84" i="5"/>
  <c r="Q83" i="5"/>
  <c r="P83" i="5"/>
  <c r="N83" i="5"/>
  <c r="O83" i="5" s="1"/>
  <c r="M83" i="5"/>
  <c r="K83" i="5"/>
  <c r="J83" i="5"/>
  <c r="L83" i="5" s="1"/>
  <c r="H83" i="5"/>
  <c r="I83" i="5" s="1"/>
  <c r="G83" i="5"/>
  <c r="R82" i="5"/>
  <c r="O82" i="5"/>
  <c r="L82" i="5"/>
  <c r="I82" i="5"/>
  <c r="E82" i="5"/>
  <c r="D82" i="5"/>
  <c r="R81" i="5"/>
  <c r="O81" i="5"/>
  <c r="I81" i="5"/>
  <c r="E81" i="5"/>
  <c r="D81" i="5"/>
  <c r="R80" i="5"/>
  <c r="O80" i="5"/>
  <c r="L80" i="5"/>
  <c r="I80" i="5"/>
  <c r="E80" i="5"/>
  <c r="D80" i="5"/>
  <c r="Q79" i="5"/>
  <c r="P79" i="5"/>
  <c r="N79" i="5"/>
  <c r="O79" i="5" s="1"/>
  <c r="M79" i="5"/>
  <c r="K79" i="5"/>
  <c r="J79" i="5"/>
  <c r="L79" i="5" s="1"/>
  <c r="H79" i="5"/>
  <c r="G79" i="5"/>
  <c r="R78" i="5"/>
  <c r="O78" i="5"/>
  <c r="L78" i="5"/>
  <c r="I78" i="5"/>
  <c r="E78" i="5"/>
  <c r="D78" i="5"/>
  <c r="R77" i="5"/>
  <c r="O77" i="5"/>
  <c r="I77" i="5"/>
  <c r="E77" i="5"/>
  <c r="D77" i="5"/>
  <c r="R76" i="5"/>
  <c r="O76" i="5"/>
  <c r="L76" i="5"/>
  <c r="I76" i="5"/>
  <c r="E76" i="5"/>
  <c r="D76" i="5"/>
  <c r="R75" i="5"/>
  <c r="O75" i="5"/>
  <c r="L75" i="5"/>
  <c r="I75" i="5"/>
  <c r="E75" i="5"/>
  <c r="D75" i="5"/>
  <c r="Q74" i="5"/>
  <c r="P74" i="5"/>
  <c r="N74" i="5"/>
  <c r="M74" i="5"/>
  <c r="K74" i="5"/>
  <c r="J74" i="5"/>
  <c r="L74" i="5" s="1"/>
  <c r="H74" i="5"/>
  <c r="G74" i="5"/>
  <c r="R73" i="5"/>
  <c r="O73" i="5"/>
  <c r="L73" i="5"/>
  <c r="I73" i="5"/>
  <c r="E73" i="5"/>
  <c r="D73" i="5"/>
  <c r="F73" i="5" s="1"/>
  <c r="R72" i="5"/>
  <c r="O72" i="5"/>
  <c r="L72" i="5"/>
  <c r="I72" i="5"/>
  <c r="E72" i="5"/>
  <c r="D72" i="5"/>
  <c r="R71" i="5"/>
  <c r="O71" i="5"/>
  <c r="L71" i="5"/>
  <c r="I71" i="5"/>
  <c r="E71" i="5"/>
  <c r="D71" i="5"/>
  <c r="R70" i="5"/>
  <c r="O70" i="5"/>
  <c r="L70" i="5"/>
  <c r="I70" i="5"/>
  <c r="E70" i="5"/>
  <c r="D70" i="5"/>
  <c r="R69" i="5"/>
  <c r="O69" i="5"/>
  <c r="L69" i="5"/>
  <c r="I69" i="5"/>
  <c r="E69" i="5"/>
  <c r="D69" i="5"/>
  <c r="Q68" i="5"/>
  <c r="P68" i="5"/>
  <c r="N68" i="5"/>
  <c r="M68" i="5"/>
  <c r="K68" i="5"/>
  <c r="J68" i="5"/>
  <c r="L68" i="5" s="1"/>
  <c r="H68" i="5"/>
  <c r="G68" i="5"/>
  <c r="R67" i="5"/>
  <c r="O67" i="5"/>
  <c r="L67" i="5"/>
  <c r="I67" i="5"/>
  <c r="E67" i="5"/>
  <c r="D67" i="5"/>
  <c r="R66" i="5"/>
  <c r="O66" i="5"/>
  <c r="L66" i="5"/>
  <c r="I66" i="5"/>
  <c r="E66" i="5"/>
  <c r="D66" i="5"/>
  <c r="R65" i="5"/>
  <c r="O65" i="5"/>
  <c r="L65" i="5"/>
  <c r="I65" i="5"/>
  <c r="E65" i="5"/>
  <c r="D65" i="5"/>
  <c r="R64" i="5"/>
  <c r="O64" i="5"/>
  <c r="L64" i="5"/>
  <c r="I64" i="5"/>
  <c r="E64" i="5"/>
  <c r="D64" i="5"/>
  <c r="D62" i="5" s="1"/>
  <c r="R63" i="5"/>
  <c r="O63" i="5"/>
  <c r="L63" i="5"/>
  <c r="I63" i="5"/>
  <c r="E63" i="5"/>
  <c r="D63" i="5"/>
  <c r="Q62" i="5"/>
  <c r="P62" i="5"/>
  <c r="R62" i="5" s="1"/>
  <c r="N62" i="5"/>
  <c r="M62" i="5"/>
  <c r="K62" i="5"/>
  <c r="J62" i="5"/>
  <c r="L62" i="5" s="1"/>
  <c r="H62" i="5"/>
  <c r="G62" i="5"/>
  <c r="R61" i="5"/>
  <c r="O61" i="5"/>
  <c r="L61" i="5"/>
  <c r="I61" i="5"/>
  <c r="E61" i="5"/>
  <c r="F61" i="5" s="1"/>
  <c r="D61" i="5"/>
  <c r="R60" i="5"/>
  <c r="O60" i="5"/>
  <c r="L60" i="5"/>
  <c r="I60" i="5"/>
  <c r="E60" i="5"/>
  <c r="D60" i="5"/>
  <c r="R59" i="5"/>
  <c r="O59" i="5"/>
  <c r="L59" i="5"/>
  <c r="I59" i="5"/>
  <c r="E59" i="5"/>
  <c r="F59" i="5" s="1"/>
  <c r="D59" i="5"/>
  <c r="R58" i="5"/>
  <c r="O58" i="5"/>
  <c r="L58" i="5"/>
  <c r="I58" i="5"/>
  <c r="E58" i="5"/>
  <c r="D58" i="5"/>
  <c r="R57" i="5"/>
  <c r="O57" i="5"/>
  <c r="L57" i="5"/>
  <c r="I57" i="5"/>
  <c r="E57" i="5"/>
  <c r="F57" i="5" s="1"/>
  <c r="D57" i="5"/>
  <c r="R56" i="5"/>
  <c r="O56" i="5"/>
  <c r="L56" i="5"/>
  <c r="I56" i="5"/>
  <c r="E56" i="5"/>
  <c r="D56" i="5"/>
  <c r="D55" i="5" s="1"/>
  <c r="Q55" i="5"/>
  <c r="P55" i="5"/>
  <c r="N55" i="5"/>
  <c r="M55" i="5"/>
  <c r="O55" i="5" s="1"/>
  <c r="L55" i="5"/>
  <c r="K55" i="5"/>
  <c r="J55" i="5"/>
  <c r="H55" i="5"/>
  <c r="G55" i="5"/>
  <c r="R54" i="5"/>
  <c r="O54" i="5"/>
  <c r="L54" i="5"/>
  <c r="I54" i="5"/>
  <c r="E54" i="5"/>
  <c r="D54" i="5"/>
  <c r="R53" i="5"/>
  <c r="O53" i="5"/>
  <c r="L53" i="5"/>
  <c r="I53" i="5"/>
  <c r="E53" i="5"/>
  <c r="D53" i="5"/>
  <c r="R52" i="5"/>
  <c r="O52" i="5"/>
  <c r="L52" i="5"/>
  <c r="I52" i="5"/>
  <c r="E52" i="5"/>
  <c r="D52" i="5"/>
  <c r="R51" i="5"/>
  <c r="O51" i="5"/>
  <c r="I51" i="5"/>
  <c r="E51" i="5"/>
  <c r="D51" i="5"/>
  <c r="R50" i="5"/>
  <c r="O50" i="5"/>
  <c r="L50" i="5"/>
  <c r="I50" i="5"/>
  <c r="E50" i="5"/>
  <c r="D50" i="5"/>
  <c r="R49" i="5"/>
  <c r="O49" i="5"/>
  <c r="L49" i="5"/>
  <c r="I49" i="5"/>
  <c r="E49" i="5"/>
  <c r="D49" i="5"/>
  <c r="R48" i="5"/>
  <c r="O48" i="5"/>
  <c r="L48" i="5"/>
  <c r="I48" i="5"/>
  <c r="E48" i="5"/>
  <c r="D48" i="5"/>
  <c r="Q47" i="5"/>
  <c r="R47" i="5" s="1"/>
  <c r="P47" i="5"/>
  <c r="N47" i="5"/>
  <c r="M47" i="5"/>
  <c r="K47" i="5"/>
  <c r="L47" i="5" s="1"/>
  <c r="J47" i="5"/>
  <c r="H47" i="5"/>
  <c r="I47" i="5" s="1"/>
  <c r="G47" i="5"/>
  <c r="R46" i="5"/>
  <c r="O46" i="5"/>
  <c r="L46" i="5"/>
  <c r="I46" i="5"/>
  <c r="E46" i="5"/>
  <c r="D46" i="5"/>
  <c r="R45" i="5"/>
  <c r="O45" i="5"/>
  <c r="L45" i="5"/>
  <c r="I45" i="5"/>
  <c r="E45" i="5"/>
  <c r="D45" i="5"/>
  <c r="R44" i="5"/>
  <c r="O44" i="5"/>
  <c r="L44" i="5"/>
  <c r="I44" i="5"/>
  <c r="E44" i="5"/>
  <c r="F44" i="5" s="1"/>
  <c r="D44" i="5"/>
  <c r="R43" i="5"/>
  <c r="O43" i="5"/>
  <c r="L43" i="5"/>
  <c r="I43" i="5"/>
  <c r="E43" i="5"/>
  <c r="D43" i="5"/>
  <c r="R42" i="5"/>
  <c r="O42" i="5"/>
  <c r="L42" i="5"/>
  <c r="I42" i="5"/>
  <c r="E42" i="5"/>
  <c r="F42" i="5" s="1"/>
  <c r="D42" i="5"/>
  <c r="D41" i="5" s="1"/>
  <c r="Q41" i="5"/>
  <c r="P41" i="5"/>
  <c r="N41" i="5"/>
  <c r="M41" i="5"/>
  <c r="K41" i="5"/>
  <c r="L41" i="5" s="1"/>
  <c r="J41" i="5"/>
  <c r="H41" i="5"/>
  <c r="I41" i="5" s="1"/>
  <c r="G41" i="5"/>
  <c r="R40" i="5"/>
  <c r="O40" i="5"/>
  <c r="L40" i="5"/>
  <c r="I40" i="5"/>
  <c r="E40" i="5"/>
  <c r="D40" i="5"/>
  <c r="R39" i="5"/>
  <c r="O39" i="5"/>
  <c r="L39" i="5"/>
  <c r="I39" i="5"/>
  <c r="E39" i="5"/>
  <c r="D39" i="5"/>
  <c r="R38" i="5"/>
  <c r="O38" i="5"/>
  <c r="L38" i="5"/>
  <c r="I38" i="5"/>
  <c r="E38" i="5"/>
  <c r="D38" i="5"/>
  <c r="R37" i="5"/>
  <c r="O37" i="5"/>
  <c r="L37" i="5"/>
  <c r="I37" i="5"/>
  <c r="E37" i="5"/>
  <c r="D37" i="5"/>
  <c r="R36" i="5"/>
  <c r="O36" i="5"/>
  <c r="I36" i="5"/>
  <c r="E36" i="5"/>
  <c r="D36" i="5"/>
  <c r="R35" i="5"/>
  <c r="O35" i="5"/>
  <c r="L35" i="5"/>
  <c r="I35" i="5"/>
  <c r="E35" i="5"/>
  <c r="D35" i="5"/>
  <c r="R34" i="5"/>
  <c r="O34" i="5"/>
  <c r="L34" i="5"/>
  <c r="I34" i="5"/>
  <c r="E34" i="5"/>
  <c r="D34" i="5"/>
  <c r="R33" i="5"/>
  <c r="O33" i="5"/>
  <c r="L33" i="5"/>
  <c r="I33" i="5"/>
  <c r="E33" i="5"/>
  <c r="D33" i="5"/>
  <c r="R32" i="5"/>
  <c r="O32" i="5"/>
  <c r="L32" i="5"/>
  <c r="I32" i="5"/>
  <c r="E32" i="5"/>
  <c r="D32" i="5"/>
  <c r="R31" i="5"/>
  <c r="O31" i="5"/>
  <c r="L31" i="5"/>
  <c r="I31" i="5"/>
  <c r="E31" i="5"/>
  <c r="D31" i="5"/>
  <c r="R30" i="5"/>
  <c r="O30" i="5"/>
  <c r="L30" i="5"/>
  <c r="I30" i="5"/>
  <c r="E30" i="5"/>
  <c r="D30" i="5"/>
  <c r="Q29" i="5"/>
  <c r="P29" i="5"/>
  <c r="R29" i="5" s="1"/>
  <c r="N29" i="5"/>
  <c r="M29" i="5"/>
  <c r="K29" i="5"/>
  <c r="J29" i="5"/>
  <c r="H29" i="5"/>
  <c r="G29" i="5"/>
  <c r="R28" i="5"/>
  <c r="O28" i="5"/>
  <c r="L28" i="5"/>
  <c r="I28" i="5"/>
  <c r="E28" i="5"/>
  <c r="D28" i="5"/>
  <c r="R27" i="5"/>
  <c r="O27" i="5"/>
  <c r="L27" i="5"/>
  <c r="I27" i="5"/>
  <c r="E27" i="5"/>
  <c r="D27" i="5"/>
  <c r="R26" i="5"/>
  <c r="O26" i="5"/>
  <c r="L26" i="5"/>
  <c r="I26" i="5"/>
  <c r="E26" i="5"/>
  <c r="D26" i="5"/>
  <c r="R25" i="5"/>
  <c r="O25" i="5"/>
  <c r="L25" i="5"/>
  <c r="I25" i="5"/>
  <c r="E25" i="5"/>
  <c r="D25" i="5"/>
  <c r="R24" i="5"/>
  <c r="O24" i="5"/>
  <c r="L24" i="5"/>
  <c r="I24" i="5"/>
  <c r="E24" i="5"/>
  <c r="D24" i="5"/>
  <c r="Q23" i="5"/>
  <c r="P23" i="5"/>
  <c r="N23" i="5"/>
  <c r="M23" i="5"/>
  <c r="K23" i="5"/>
  <c r="J23" i="5"/>
  <c r="L23" i="5" s="1"/>
  <c r="H23" i="5"/>
  <c r="G23" i="5"/>
  <c r="R22" i="5"/>
  <c r="O22" i="5"/>
  <c r="L22" i="5"/>
  <c r="I22" i="5"/>
  <c r="E22" i="5"/>
  <c r="D22" i="5"/>
  <c r="R21" i="5"/>
  <c r="O21" i="5"/>
  <c r="L21" i="5"/>
  <c r="I21" i="5"/>
  <c r="E21" i="5"/>
  <c r="D21" i="5"/>
  <c r="R20" i="5"/>
  <c r="O20" i="5"/>
  <c r="L20" i="5"/>
  <c r="I20" i="5"/>
  <c r="E20" i="5"/>
  <c r="D20" i="5"/>
  <c r="R19" i="5"/>
  <c r="O19" i="5"/>
  <c r="L19" i="5"/>
  <c r="I19" i="5"/>
  <c r="E19" i="5"/>
  <c r="D19" i="5"/>
  <c r="R18" i="5"/>
  <c r="O18" i="5"/>
  <c r="L18" i="5"/>
  <c r="I18" i="5"/>
  <c r="E18" i="5"/>
  <c r="D18" i="5"/>
  <c r="Q17" i="5"/>
  <c r="P17" i="5"/>
  <c r="N17" i="5"/>
  <c r="M17" i="5"/>
  <c r="K17" i="5"/>
  <c r="J17" i="5"/>
  <c r="H17" i="5"/>
  <c r="G17" i="5"/>
  <c r="R16" i="5"/>
  <c r="O16" i="5"/>
  <c r="L16" i="5"/>
  <c r="I16" i="5"/>
  <c r="E16" i="5"/>
  <c r="D16" i="5"/>
  <c r="R15" i="5"/>
  <c r="O15" i="5"/>
  <c r="L15" i="5"/>
  <c r="I15" i="5"/>
  <c r="E15" i="5"/>
  <c r="D15" i="5"/>
  <c r="R14" i="5"/>
  <c r="O14" i="5"/>
  <c r="L14" i="5"/>
  <c r="I14" i="5"/>
  <c r="E14" i="5"/>
  <c r="D14" i="5"/>
  <c r="R13" i="5"/>
  <c r="O13" i="5"/>
  <c r="L13" i="5"/>
  <c r="I13" i="5"/>
  <c r="E13" i="5"/>
  <c r="D13" i="5"/>
  <c r="R12" i="5"/>
  <c r="O12" i="5"/>
  <c r="L12" i="5"/>
  <c r="I12" i="5"/>
  <c r="E12" i="5"/>
  <c r="D12" i="5"/>
  <c r="R11" i="5"/>
  <c r="O11" i="5"/>
  <c r="L11" i="5"/>
  <c r="I11" i="5"/>
  <c r="E11" i="5"/>
  <c r="D11" i="5"/>
  <c r="D10" i="5" s="1"/>
  <c r="Q10" i="5"/>
  <c r="P10" i="5"/>
  <c r="N10" i="5"/>
  <c r="O10" i="5" s="1"/>
  <c r="M10" i="5"/>
  <c r="K10" i="5"/>
  <c r="J10" i="5"/>
  <c r="L10" i="5" s="1"/>
  <c r="H10" i="5"/>
  <c r="I10" i="5" s="1"/>
  <c r="G10" i="5"/>
  <c r="R9" i="5"/>
  <c r="O9" i="5"/>
  <c r="L9" i="5"/>
  <c r="I9" i="5"/>
  <c r="E9" i="5"/>
  <c r="D9" i="5"/>
  <c r="R8" i="5"/>
  <c r="O8" i="5"/>
  <c r="L8" i="5"/>
  <c r="I8" i="5"/>
  <c r="E8" i="5"/>
  <c r="D8" i="5"/>
  <c r="R7" i="5"/>
  <c r="O7" i="5"/>
  <c r="L7" i="5"/>
  <c r="I7" i="5"/>
  <c r="E7" i="5"/>
  <c r="D7" i="5"/>
  <c r="R6" i="5"/>
  <c r="O6" i="5"/>
  <c r="L6" i="5"/>
  <c r="I6" i="5"/>
  <c r="E6" i="5"/>
  <c r="D6" i="5"/>
  <c r="D5" i="5" s="1"/>
  <c r="Q5" i="5"/>
  <c r="P5" i="5"/>
  <c r="O5" i="5"/>
  <c r="N5" i="5"/>
  <c r="M5" i="5"/>
  <c r="K5" i="5"/>
  <c r="J5" i="5"/>
  <c r="H5" i="5"/>
  <c r="G5" i="5"/>
  <c r="R4" i="5"/>
  <c r="O4" i="5"/>
  <c r="L4" i="5"/>
  <c r="S35" i="4"/>
  <c r="M35" i="4"/>
  <c r="J35" i="4"/>
  <c r="G35" i="4"/>
  <c r="AV34" i="4"/>
  <c r="AS34" i="4"/>
  <c r="AP34" i="4"/>
  <c r="AM34" i="4"/>
  <c r="AJ34" i="4"/>
  <c r="AG34" i="4"/>
  <c r="AD34" i="4"/>
  <c r="AA34" i="4"/>
  <c r="X34" i="4"/>
  <c r="U34" i="4"/>
  <c r="R34" i="4"/>
  <c r="O34" i="4"/>
  <c r="L34" i="4"/>
  <c r="I34" i="4"/>
  <c r="E34" i="4"/>
  <c r="D34" i="4"/>
  <c r="AT33" i="4"/>
  <c r="AV33" i="4" s="1"/>
  <c r="AS33" i="4"/>
  <c r="AP33" i="4"/>
  <c r="AM33" i="4"/>
  <c r="AJ33" i="4"/>
  <c r="AG33" i="4"/>
  <c r="AD33" i="4"/>
  <c r="AA33" i="4"/>
  <c r="X33" i="4"/>
  <c r="U33" i="4"/>
  <c r="R33" i="4"/>
  <c r="O33" i="4"/>
  <c r="L33" i="4"/>
  <c r="I33" i="4"/>
  <c r="E33" i="4"/>
  <c r="D33" i="4"/>
  <c r="AT32" i="4"/>
  <c r="AV32" i="4" s="1"/>
  <c r="AS32" i="4"/>
  <c r="AP32" i="4"/>
  <c r="AM32" i="4"/>
  <c r="AJ32" i="4"/>
  <c r="AG32" i="4"/>
  <c r="AD32" i="4"/>
  <c r="AA32" i="4"/>
  <c r="X32" i="4"/>
  <c r="U32" i="4"/>
  <c r="R32" i="4"/>
  <c r="O32" i="4"/>
  <c r="L32" i="4"/>
  <c r="I32" i="4"/>
  <c r="E32" i="4"/>
  <c r="F32" i="4" s="1"/>
  <c r="D32" i="4"/>
  <c r="AV31" i="4"/>
  <c r="AS31" i="4"/>
  <c r="AP31" i="4"/>
  <c r="AM31" i="4"/>
  <c r="AJ31" i="4"/>
  <c r="AG31" i="4"/>
  <c r="AD31" i="4"/>
  <c r="AA31" i="4"/>
  <c r="X31" i="4"/>
  <c r="U31" i="4"/>
  <c r="O31" i="4"/>
  <c r="L31" i="4"/>
  <c r="I31" i="4"/>
  <c r="E31" i="4"/>
  <c r="D31" i="4"/>
  <c r="AV30" i="4"/>
  <c r="AS30" i="4"/>
  <c r="AP30" i="4"/>
  <c r="AM30" i="4"/>
  <c r="AJ30" i="4"/>
  <c r="AG30" i="4"/>
  <c r="AA30" i="4"/>
  <c r="X30" i="4"/>
  <c r="U30" i="4"/>
  <c r="O30" i="4"/>
  <c r="L30" i="4"/>
  <c r="I30" i="4"/>
  <c r="E30" i="4"/>
  <c r="D30" i="4"/>
  <c r="AV29" i="4"/>
  <c r="AS29" i="4"/>
  <c r="AP29" i="4"/>
  <c r="AM29" i="4"/>
  <c r="AJ29" i="4"/>
  <c r="AG29" i="4"/>
  <c r="AD29" i="4"/>
  <c r="AA29" i="4"/>
  <c r="X29" i="4"/>
  <c r="U29" i="4"/>
  <c r="R29" i="4"/>
  <c r="O29" i="4"/>
  <c r="L29" i="4"/>
  <c r="I29" i="4"/>
  <c r="E29" i="4"/>
  <c r="D29" i="4"/>
  <c r="AV28" i="4"/>
  <c r="AS28" i="4"/>
  <c r="AP28" i="4"/>
  <c r="AM28" i="4"/>
  <c r="AJ28" i="4"/>
  <c r="AG28" i="4"/>
  <c r="AA28" i="4"/>
  <c r="X28" i="4"/>
  <c r="U28" i="4"/>
  <c r="R28" i="4"/>
  <c r="O28" i="4"/>
  <c r="L28" i="4"/>
  <c r="I28" i="4"/>
  <c r="E28" i="4"/>
  <c r="D28" i="4"/>
  <c r="AV27" i="4"/>
  <c r="AS27" i="4"/>
  <c r="AP27" i="4"/>
  <c r="AM27" i="4"/>
  <c r="AJ27" i="4"/>
  <c r="AG27" i="4"/>
  <c r="AD27" i="4"/>
  <c r="AA27" i="4"/>
  <c r="X27" i="4"/>
  <c r="U27" i="4"/>
  <c r="R27" i="4"/>
  <c r="O27" i="4"/>
  <c r="L27" i="4"/>
  <c r="I27" i="4"/>
  <c r="E27" i="4"/>
  <c r="D27" i="4"/>
  <c r="AV26" i="4"/>
  <c r="AS26" i="4"/>
  <c r="AP26" i="4"/>
  <c r="AM26" i="4"/>
  <c r="AJ26" i="4"/>
  <c r="AG26" i="4"/>
  <c r="AD26" i="4"/>
  <c r="AA26" i="4"/>
  <c r="X26" i="4"/>
  <c r="U26" i="4"/>
  <c r="R26" i="4"/>
  <c r="O26" i="4"/>
  <c r="L26" i="4"/>
  <c r="I26" i="4"/>
  <c r="E26" i="4"/>
  <c r="D26" i="4"/>
  <c r="AV25" i="4"/>
  <c r="AS25" i="4"/>
  <c r="AP25" i="4"/>
  <c r="AM25" i="4"/>
  <c r="AJ25" i="4"/>
  <c r="AG25" i="4"/>
  <c r="AD25" i="4"/>
  <c r="AA25" i="4"/>
  <c r="X25" i="4"/>
  <c r="U25" i="4"/>
  <c r="R25" i="4"/>
  <c r="O25" i="4"/>
  <c r="L25" i="4"/>
  <c r="I25" i="4"/>
  <c r="E25" i="4"/>
  <c r="D25" i="4"/>
  <c r="AV24" i="4"/>
  <c r="AS24" i="4"/>
  <c r="AP24" i="4"/>
  <c r="AM24" i="4"/>
  <c r="AJ24" i="4"/>
  <c r="AG24" i="4"/>
  <c r="AD24" i="4"/>
  <c r="AA24" i="4"/>
  <c r="X24" i="4"/>
  <c r="U24" i="4"/>
  <c r="R24" i="4"/>
  <c r="O24" i="4"/>
  <c r="L24" i="4"/>
  <c r="I24" i="4"/>
  <c r="E24" i="4"/>
  <c r="D24" i="4"/>
  <c r="AV23" i="4"/>
  <c r="AS23" i="4"/>
  <c r="AP23" i="4"/>
  <c r="AM23" i="4"/>
  <c r="AJ23" i="4"/>
  <c r="AG23" i="4"/>
  <c r="AA23" i="4"/>
  <c r="X23" i="4"/>
  <c r="U23" i="4"/>
  <c r="R23" i="4"/>
  <c r="O23" i="4"/>
  <c r="L23" i="4"/>
  <c r="I23" i="4"/>
  <c r="E23" i="4"/>
  <c r="D23" i="4"/>
  <c r="AV22" i="4"/>
  <c r="AS22" i="4"/>
  <c r="AP22" i="4"/>
  <c r="AM22" i="4"/>
  <c r="AJ22" i="4"/>
  <c r="AG22" i="4"/>
  <c r="AD22" i="4"/>
  <c r="AA22" i="4"/>
  <c r="X22" i="4"/>
  <c r="U22" i="4"/>
  <c r="R22" i="4"/>
  <c r="O22" i="4"/>
  <c r="L22" i="4"/>
  <c r="I22" i="4"/>
  <c r="E22" i="4"/>
  <c r="D22" i="4"/>
  <c r="AV21" i="4"/>
  <c r="AS21" i="4"/>
  <c r="AP21" i="4"/>
  <c r="AM21" i="4"/>
  <c r="AJ21" i="4"/>
  <c r="AG21" i="4"/>
  <c r="AD21" i="4"/>
  <c r="AA21" i="4"/>
  <c r="X21" i="4"/>
  <c r="U21" i="4"/>
  <c r="R21" i="4"/>
  <c r="O21" i="4"/>
  <c r="L21" i="4"/>
  <c r="I21" i="4"/>
  <c r="E21" i="4"/>
  <c r="D21" i="4"/>
  <c r="AV20" i="4"/>
  <c r="AS20" i="4"/>
  <c r="AP20" i="4"/>
  <c r="AM20" i="4"/>
  <c r="AJ20" i="4"/>
  <c r="AG20" i="4"/>
  <c r="AD20" i="4"/>
  <c r="AA20" i="4"/>
  <c r="X20" i="4"/>
  <c r="U20" i="4"/>
  <c r="R20" i="4"/>
  <c r="O20" i="4"/>
  <c r="L20" i="4"/>
  <c r="I20" i="4"/>
  <c r="E20" i="4"/>
  <c r="D20" i="4"/>
  <c r="AV19" i="4"/>
  <c r="AS19" i="4"/>
  <c r="AP19" i="4"/>
  <c r="AM19" i="4"/>
  <c r="AJ19" i="4"/>
  <c r="AG19" i="4"/>
  <c r="AA19" i="4"/>
  <c r="X19" i="4"/>
  <c r="U19" i="4"/>
  <c r="R19" i="4"/>
  <c r="O19" i="4"/>
  <c r="L19" i="4"/>
  <c r="I19" i="4"/>
  <c r="E19" i="4"/>
  <c r="D19" i="4"/>
  <c r="AV18" i="4"/>
  <c r="AS18" i="4"/>
  <c r="AP18" i="4"/>
  <c r="AM18" i="4"/>
  <c r="AJ18" i="4"/>
  <c r="AG18" i="4"/>
  <c r="AD18" i="4"/>
  <c r="AA18" i="4"/>
  <c r="X18" i="4"/>
  <c r="U18" i="4"/>
  <c r="R18" i="4"/>
  <c r="O18" i="4"/>
  <c r="L18" i="4"/>
  <c r="I18" i="4"/>
  <c r="E18" i="4"/>
  <c r="F18" i="4" s="1"/>
  <c r="D18" i="4"/>
  <c r="AV17" i="4"/>
  <c r="AS17" i="4"/>
  <c r="AP17" i="4"/>
  <c r="AM17" i="4"/>
  <c r="AJ17" i="4"/>
  <c r="AG17" i="4"/>
  <c r="AD17" i="4"/>
  <c r="AA17" i="4"/>
  <c r="X17" i="4"/>
  <c r="U17" i="4"/>
  <c r="R17" i="4"/>
  <c r="O17" i="4"/>
  <c r="L17" i="4"/>
  <c r="I17" i="4"/>
  <c r="E17" i="4"/>
  <c r="D17" i="4"/>
  <c r="AV16" i="4"/>
  <c r="AS16" i="4"/>
  <c r="AP16" i="4"/>
  <c r="AM16" i="4"/>
  <c r="AJ16" i="4"/>
  <c r="AG16" i="4"/>
  <c r="AD16" i="4"/>
  <c r="AA16" i="4"/>
  <c r="X16" i="4"/>
  <c r="U16" i="4"/>
  <c r="R16" i="4"/>
  <c r="O16" i="4"/>
  <c r="L16" i="4"/>
  <c r="I16" i="4"/>
  <c r="E16" i="4"/>
  <c r="D16" i="4"/>
  <c r="AV15" i="4"/>
  <c r="AS15" i="4"/>
  <c r="AP15" i="4"/>
  <c r="AM15" i="4"/>
  <c r="AJ15" i="4"/>
  <c r="AG15" i="4"/>
  <c r="AD15" i="4"/>
  <c r="AA15" i="4"/>
  <c r="X15" i="4"/>
  <c r="U15" i="4"/>
  <c r="R15" i="4"/>
  <c r="O15" i="4"/>
  <c r="L15" i="4"/>
  <c r="I15" i="4"/>
  <c r="E15" i="4"/>
  <c r="D15" i="4"/>
  <c r="AV14" i="4"/>
  <c r="AS14" i="4"/>
  <c r="AP14" i="4"/>
  <c r="AM14" i="4"/>
  <c r="AJ14" i="4"/>
  <c r="AG14" i="4"/>
  <c r="AD14" i="4"/>
  <c r="AA14" i="4"/>
  <c r="X14" i="4"/>
  <c r="U14" i="4"/>
  <c r="R14" i="4"/>
  <c r="O14" i="4"/>
  <c r="L14" i="4"/>
  <c r="I14" i="4"/>
  <c r="E14" i="4"/>
  <c r="D14" i="4"/>
  <c r="AR13" i="4"/>
  <c r="AQ13" i="4"/>
  <c r="AO13" i="4"/>
  <c r="AN13" i="4"/>
  <c r="AL13" i="4"/>
  <c r="AK13" i="4"/>
  <c r="AJ13" i="4"/>
  <c r="AI13" i="4"/>
  <c r="AH13" i="4"/>
  <c r="AF13" i="4"/>
  <c r="AE13" i="4"/>
  <c r="AC13" i="4"/>
  <c r="AB13" i="4"/>
  <c r="AA13" i="4"/>
  <c r="Z13" i="4"/>
  <c r="Y13" i="4"/>
  <c r="Y35" i="4" s="1"/>
  <c r="X13" i="4"/>
  <c r="W13" i="4"/>
  <c r="V13" i="4"/>
  <c r="V35" i="4" s="1"/>
  <c r="T13" i="4"/>
  <c r="S13" i="4"/>
  <c r="Q13" i="4"/>
  <c r="P13" i="4"/>
  <c r="N13" i="4"/>
  <c r="M13" i="4"/>
  <c r="K13" i="4"/>
  <c r="L13" i="4" s="1"/>
  <c r="J13" i="4"/>
  <c r="H13" i="4"/>
  <c r="G13" i="4"/>
  <c r="AT12" i="4"/>
  <c r="AV12" i="4" s="1"/>
  <c r="AS12" i="4"/>
  <c r="AM12" i="4"/>
  <c r="AJ12" i="4"/>
  <c r="AG12" i="4"/>
  <c r="AD12" i="4"/>
  <c r="AA12" i="4"/>
  <c r="X12" i="4"/>
  <c r="U12" i="4"/>
  <c r="R12" i="4"/>
  <c r="O12" i="4"/>
  <c r="L12" i="4"/>
  <c r="I12" i="4"/>
  <c r="E12" i="4"/>
  <c r="F12" i="4" s="1"/>
  <c r="D12" i="4"/>
  <c r="AV11" i="4"/>
  <c r="AS11" i="4"/>
  <c r="AM11" i="4"/>
  <c r="AJ11" i="4"/>
  <c r="AG11" i="4"/>
  <c r="AD11" i="4"/>
  <c r="AA11" i="4"/>
  <c r="X11" i="4"/>
  <c r="U11" i="4"/>
  <c r="R11" i="4"/>
  <c r="O11" i="4"/>
  <c r="L11" i="4"/>
  <c r="I11" i="4"/>
  <c r="E11" i="4"/>
  <c r="F11" i="4" s="1"/>
  <c r="D11" i="4"/>
  <c r="AT10" i="4"/>
  <c r="AV10" i="4" s="1"/>
  <c r="AS10" i="4"/>
  <c r="AM10" i="4"/>
  <c r="AJ10" i="4"/>
  <c r="AG10" i="4"/>
  <c r="AD10" i="4"/>
  <c r="AA10" i="4"/>
  <c r="X10" i="4"/>
  <c r="U10" i="4"/>
  <c r="R10" i="4"/>
  <c r="O10" i="4"/>
  <c r="L10" i="4"/>
  <c r="I10" i="4"/>
  <c r="E10" i="4"/>
  <c r="F10" i="4" s="1"/>
  <c r="D10" i="4"/>
  <c r="AV9" i="4"/>
  <c r="AS9" i="4"/>
  <c r="AM9" i="4"/>
  <c r="AJ9" i="4"/>
  <c r="AG9" i="4"/>
  <c r="AD9" i="4"/>
  <c r="AA9" i="4"/>
  <c r="X9" i="4"/>
  <c r="U9" i="4"/>
  <c r="R9" i="4"/>
  <c r="O9" i="4"/>
  <c r="L9" i="4"/>
  <c r="I9" i="4"/>
  <c r="E9" i="4"/>
  <c r="D9" i="4"/>
  <c r="AV8" i="4"/>
  <c r="AS8" i="4"/>
  <c r="AM8" i="4"/>
  <c r="AJ8" i="4"/>
  <c r="AG8" i="4"/>
  <c r="AD8" i="4"/>
  <c r="AA8" i="4"/>
  <c r="X8" i="4"/>
  <c r="U8" i="4"/>
  <c r="R8" i="4"/>
  <c r="O8" i="4"/>
  <c r="L8" i="4"/>
  <c r="I8" i="4"/>
  <c r="E8" i="4"/>
  <c r="F8" i="4" s="1"/>
  <c r="D8" i="4"/>
  <c r="AV7" i="4"/>
  <c r="AS7" i="4"/>
  <c r="AM7" i="4"/>
  <c r="AJ7" i="4"/>
  <c r="AG7" i="4"/>
  <c r="AD7" i="4"/>
  <c r="AA7" i="4"/>
  <c r="X7" i="4"/>
  <c r="U7" i="4"/>
  <c r="R7" i="4"/>
  <c r="O7" i="4"/>
  <c r="L7" i="4"/>
  <c r="I7" i="4"/>
  <c r="E7" i="4"/>
  <c r="E6" i="4" s="1"/>
  <c r="D7" i="4"/>
  <c r="AU6" i="4"/>
  <c r="AR6" i="4"/>
  <c r="AQ6" i="4"/>
  <c r="AO6" i="4"/>
  <c r="AN6" i="4"/>
  <c r="AP6" i="4" s="1"/>
  <c r="AL6" i="4"/>
  <c r="AL35" i="4" s="1"/>
  <c r="AK6" i="4"/>
  <c r="AI6" i="4"/>
  <c r="AH6" i="4"/>
  <c r="AH35" i="4" s="1"/>
  <c r="AF6" i="4"/>
  <c r="AE6" i="4"/>
  <c r="AD6" i="4"/>
  <c r="AC6" i="4"/>
  <c r="AB6" i="4"/>
  <c r="AB35" i="4" s="1"/>
  <c r="Z6" i="4"/>
  <c r="Z35" i="4" s="1"/>
  <c r="Y6" i="4"/>
  <c r="X6" i="4"/>
  <c r="W6" i="4"/>
  <c r="W35" i="4" s="1"/>
  <c r="V6" i="4"/>
  <c r="T6" i="4"/>
  <c r="U6" i="4" s="1"/>
  <c r="S6" i="4"/>
  <c r="Q6" i="4"/>
  <c r="P6" i="4"/>
  <c r="N6" i="4"/>
  <c r="O6" i="4" s="1"/>
  <c r="M6" i="4"/>
  <c r="L6" i="4"/>
  <c r="K6" i="4"/>
  <c r="K35" i="4" s="1"/>
  <c r="J6" i="4"/>
  <c r="H6" i="4"/>
  <c r="I6" i="4" s="1"/>
  <c r="G6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3" i="5" l="1"/>
  <c r="R83" i="5"/>
  <c r="F106" i="5"/>
  <c r="R10" i="5"/>
  <c r="F19" i="5"/>
  <c r="F21" i="5"/>
  <c r="O23" i="5"/>
  <c r="F26" i="5"/>
  <c r="L29" i="5"/>
  <c r="I79" i="5"/>
  <c r="D95" i="5"/>
  <c r="F112" i="5"/>
  <c r="O17" i="5"/>
  <c r="D17" i="5"/>
  <c r="D23" i="5"/>
  <c r="R68" i="5"/>
  <c r="I74" i="5"/>
  <c r="F104" i="5"/>
  <c r="R107" i="5"/>
  <c r="O137" i="5"/>
  <c r="AQ35" i="4"/>
  <c r="AS6" i="4"/>
  <c r="AP13" i="4"/>
  <c r="AN35" i="4"/>
  <c r="AT13" i="4"/>
  <c r="AM13" i="4"/>
  <c r="AK35" i="4"/>
  <c r="AM35" i="4" s="1"/>
  <c r="AT6" i="4"/>
  <c r="AV6" i="4" s="1"/>
  <c r="F14" i="4"/>
  <c r="AE35" i="4"/>
  <c r="D6" i="4"/>
  <c r="F9" i="4"/>
  <c r="AG6" i="4"/>
  <c r="AD13" i="4"/>
  <c r="AA35" i="4"/>
  <c r="F17" i="4"/>
  <c r="F22" i="4"/>
  <c r="F20" i="4"/>
  <c r="F33" i="4"/>
  <c r="F16" i="4"/>
  <c r="F34" i="4"/>
  <c r="X35" i="4"/>
  <c r="F15" i="4"/>
  <c r="F19" i="4"/>
  <c r="F26" i="4"/>
  <c r="F27" i="4"/>
  <c r="F23" i="4"/>
  <c r="F24" i="4"/>
  <c r="F28" i="4"/>
  <c r="F29" i="4"/>
  <c r="F31" i="4"/>
  <c r="F25" i="4"/>
  <c r="F30" i="4"/>
  <c r="D13" i="4"/>
  <c r="D35" i="4" s="1"/>
  <c r="F21" i="4"/>
  <c r="P35" i="4"/>
  <c r="R6" i="4"/>
  <c r="F6" i="4"/>
  <c r="AI35" i="4"/>
  <c r="AJ35" i="4" s="1"/>
  <c r="AJ6" i="4"/>
  <c r="AU13" i="4"/>
  <c r="AU35" i="4"/>
  <c r="AA6" i="4"/>
  <c r="AM6" i="4"/>
  <c r="F7" i="4"/>
  <c r="Q35" i="4"/>
  <c r="AF35" i="4"/>
  <c r="AO35" i="4"/>
  <c r="AP35" i="4" s="1"/>
  <c r="H35" i="4"/>
  <c r="I35" i="4" s="1"/>
  <c r="N35" i="4"/>
  <c r="O35" i="4" s="1"/>
  <c r="T35" i="4"/>
  <c r="U35" i="4" s="1"/>
  <c r="K142" i="5"/>
  <c r="L137" i="5"/>
  <c r="F140" i="5"/>
  <c r="M142" i="5"/>
  <c r="I17" i="5"/>
  <c r="F18" i="5"/>
  <c r="F20" i="5"/>
  <c r="F22" i="5"/>
  <c r="R23" i="5"/>
  <c r="O29" i="5"/>
  <c r="F30" i="5"/>
  <c r="R41" i="5"/>
  <c r="F45" i="5"/>
  <c r="F52" i="5"/>
  <c r="F54" i="5"/>
  <c r="F58" i="5"/>
  <c r="F60" i="5"/>
  <c r="F64" i="5"/>
  <c r="I68" i="5"/>
  <c r="O68" i="5"/>
  <c r="F78" i="5"/>
  <c r="R79" i="5"/>
  <c r="I95" i="5"/>
  <c r="O95" i="5"/>
  <c r="F117" i="5"/>
  <c r="F119" i="5"/>
  <c r="F122" i="5"/>
  <c r="F124" i="5"/>
  <c r="F126" i="5"/>
  <c r="I130" i="5"/>
  <c r="R17" i="5"/>
  <c r="I89" i="5"/>
  <c r="E89" i="5"/>
  <c r="I100" i="5"/>
  <c r="O100" i="5"/>
  <c r="F105" i="5"/>
  <c r="F109" i="5"/>
  <c r="F111" i="5"/>
  <c r="F113" i="5"/>
  <c r="L121" i="5"/>
  <c r="D121" i="5"/>
  <c r="R130" i="5"/>
  <c r="D130" i="5"/>
  <c r="R137" i="5"/>
  <c r="J142" i="5"/>
  <c r="D29" i="5"/>
  <c r="O41" i="5"/>
  <c r="D47" i="5"/>
  <c r="G142" i="5"/>
  <c r="O74" i="5"/>
  <c r="R89" i="5"/>
  <c r="F103" i="5"/>
  <c r="R95" i="5"/>
  <c r="R74" i="5"/>
  <c r="R55" i="5"/>
  <c r="Q142" i="5"/>
  <c r="F24" i="5"/>
  <c r="R5" i="5"/>
  <c r="F138" i="5"/>
  <c r="O130" i="5"/>
  <c r="O121" i="5"/>
  <c r="O107" i="5"/>
  <c r="O62" i="5"/>
  <c r="O47" i="5"/>
  <c r="F49" i="5"/>
  <c r="F38" i="5"/>
  <c r="F27" i="5"/>
  <c r="N142" i="5"/>
  <c r="O142" i="5" s="1"/>
  <c r="F87" i="5"/>
  <c r="L5" i="5"/>
  <c r="F6" i="5"/>
  <c r="F8" i="5"/>
  <c r="F11" i="5"/>
  <c r="F13" i="5"/>
  <c r="F15" i="5"/>
  <c r="F28" i="5"/>
  <c r="F31" i="5"/>
  <c r="F33" i="5"/>
  <c r="F35" i="5"/>
  <c r="F39" i="5"/>
  <c r="F46" i="5"/>
  <c r="F51" i="5"/>
  <c r="I55" i="5"/>
  <c r="I62" i="5"/>
  <c r="F76" i="5"/>
  <c r="F80" i="5"/>
  <c r="F88" i="5"/>
  <c r="F96" i="5"/>
  <c r="F98" i="5"/>
  <c r="F101" i="5"/>
  <c r="F127" i="5"/>
  <c r="F129" i="5"/>
  <c r="F135" i="5"/>
  <c r="P142" i="5"/>
  <c r="I29" i="5"/>
  <c r="D68" i="5"/>
  <c r="D74" i="5"/>
  <c r="D83" i="5"/>
  <c r="D89" i="5"/>
  <c r="F7" i="5"/>
  <c r="F9" i="5"/>
  <c r="F12" i="5"/>
  <c r="F14" i="5"/>
  <c r="F16" i="5"/>
  <c r="I23" i="5"/>
  <c r="F32" i="5"/>
  <c r="F34" i="5"/>
  <c r="F36" i="5"/>
  <c r="F40" i="5"/>
  <c r="F50" i="5"/>
  <c r="F75" i="5"/>
  <c r="E79" i="5"/>
  <c r="D79" i="5"/>
  <c r="F97" i="5"/>
  <c r="F99" i="5"/>
  <c r="E100" i="5"/>
  <c r="F100" i="5" s="1"/>
  <c r="I107" i="5"/>
  <c r="I114" i="5"/>
  <c r="I121" i="5"/>
  <c r="F128" i="5"/>
  <c r="F131" i="5"/>
  <c r="F133" i="5"/>
  <c r="F134" i="5"/>
  <c r="F136" i="5"/>
  <c r="F141" i="5"/>
  <c r="F63" i="5"/>
  <c r="F65" i="5"/>
  <c r="F67" i="5"/>
  <c r="F72" i="5"/>
  <c r="F82" i="5"/>
  <c r="F85" i="5"/>
  <c r="F91" i="5"/>
  <c r="F93" i="5"/>
  <c r="F66" i="5"/>
  <c r="F69" i="5"/>
  <c r="F71" i="5"/>
  <c r="F77" i="5"/>
  <c r="F84" i="5"/>
  <c r="F90" i="5"/>
  <c r="F92" i="5"/>
  <c r="F94" i="5"/>
  <c r="E55" i="5"/>
  <c r="F55" i="5" s="1"/>
  <c r="L17" i="5"/>
  <c r="E137" i="5"/>
  <c r="F137" i="5" s="1"/>
  <c r="E130" i="5"/>
  <c r="F130" i="5" s="1"/>
  <c r="E121" i="5"/>
  <c r="E114" i="5"/>
  <c r="F114" i="5" s="1"/>
  <c r="F102" i="5"/>
  <c r="E83" i="5"/>
  <c r="F83" i="5" s="1"/>
  <c r="E47" i="5"/>
  <c r="F47" i="5" s="1"/>
  <c r="E29" i="5"/>
  <c r="F139" i="5"/>
  <c r="F132" i="5"/>
  <c r="F115" i="5"/>
  <c r="E107" i="5"/>
  <c r="F107" i="5" s="1"/>
  <c r="E95" i="5"/>
  <c r="F95" i="5" s="1"/>
  <c r="F86" i="5"/>
  <c r="F81" i="5"/>
  <c r="E74" i="5"/>
  <c r="E68" i="5"/>
  <c r="F70" i="5"/>
  <c r="E62" i="5"/>
  <c r="F62" i="5" s="1"/>
  <c r="F56" i="5"/>
  <c r="F48" i="5"/>
  <c r="E41" i="5"/>
  <c r="F41" i="5" s="1"/>
  <c r="F43" i="5"/>
  <c r="F37" i="5"/>
  <c r="E23" i="5"/>
  <c r="F23" i="5" s="1"/>
  <c r="F25" i="5"/>
  <c r="E17" i="5"/>
  <c r="F17" i="5" s="1"/>
  <c r="E10" i="5"/>
  <c r="F10" i="5" s="1"/>
  <c r="H142" i="5"/>
  <c r="I5" i="5"/>
  <c r="E5" i="5"/>
  <c r="F5" i="5" s="1"/>
  <c r="L35" i="4"/>
  <c r="AS13" i="4"/>
  <c r="AR35" i="4"/>
  <c r="AV13" i="4"/>
  <c r="AG13" i="4"/>
  <c r="AC35" i="4"/>
  <c r="AD35" i="4" s="1"/>
  <c r="U13" i="4"/>
  <c r="R13" i="4"/>
  <c r="O13" i="4"/>
  <c r="E13" i="4"/>
  <c r="I13" i="4"/>
  <c r="F29" i="5" l="1"/>
  <c r="F74" i="5"/>
  <c r="F89" i="5"/>
  <c r="AS35" i="4"/>
  <c r="AT35" i="4"/>
  <c r="AV35" i="4" s="1"/>
  <c r="AG35" i="4"/>
  <c r="R35" i="4"/>
  <c r="F121" i="5"/>
  <c r="F79" i="5"/>
  <c r="R142" i="5"/>
  <c r="L142" i="5"/>
  <c r="I142" i="5"/>
  <c r="F68" i="5"/>
  <c r="D142" i="5"/>
  <c r="E142" i="5"/>
  <c r="F13" i="4"/>
  <c r="E35" i="4"/>
  <c r="F35" i="4" s="1"/>
  <c r="F142" i="5" l="1"/>
</calcChain>
</file>

<file path=xl/sharedStrings.xml><?xml version="1.0" encoding="utf-8"?>
<sst xmlns="http://schemas.openxmlformats.org/spreadsheetml/2006/main" count="262" uniqueCount="195">
  <si>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</si>
  <si>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</si>
  <si>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</si>
  <si>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</si>
  <si>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</si>
  <si>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</si>
  <si>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</si>
  <si>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</si>
  <si>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</si>
  <si>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</si>
  <si>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</si>
  <si>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</si>
  <si>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</si>
  <si>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</si>
  <si>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</si>
  <si>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</si>
  <si>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</si>
  <si>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</si>
  <si>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</si>
  <si>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</si>
  <si>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</si>
  <si>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</si>
  <si>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</si>
  <si>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</si>
  <si>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</si>
  <si>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</si>
  <si>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Недоимка по налогам и сборам всего, тыс. рублей</t>
  </si>
  <si>
    <t>Задолженность по отмененным налогам  - всего</t>
  </si>
  <si>
    <t>Недоимка по налогу на прибыль организаций, зачислявшийся до 1 января 2005 г.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</si>
  <si>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</si>
  <si>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</si>
  <si>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</si>
  <si>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</si>
  <si>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</si>
  <si>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</si>
  <si>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</si>
  <si>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</si>
  <si>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</si>
  <si>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</si>
  <si>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</si>
  <si>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</si>
  <si>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</si>
  <si>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</si>
  <si>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</si>
  <si>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</si>
  <si>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</si>
  <si>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</si>
  <si>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</si>
  <si>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</si>
  <si>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</si>
  <si>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</si>
  <si>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</si>
  <si>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</si>
  <si>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</si>
  <si>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</si>
  <si>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</si>
  <si>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</si>
  <si>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</si>
  <si>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</si>
  <si>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</si>
  <si>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</si>
  <si>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</si>
  <si>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</si>
  <si>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</si>
  <si>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</si>
  <si>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</si>
  <si>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</si>
  <si>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</si>
  <si>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</si>
  <si>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</si>
  <si>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</si>
  <si>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</si>
  <si>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</si>
  <si>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</si>
  <si>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</si>
  <si>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</si>
  <si>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</si>
  <si>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</si>
  <si>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</si>
  <si>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</si>
  <si>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</si>
  <si>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</si>
  <si>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</si>
  <si>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</si>
  <si>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</si>
  <si>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</si>
  <si>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</si>
  <si>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</si>
  <si>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</si>
  <si>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</si>
  <si>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</si>
  <si>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</si>
  <si>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</si>
  <si>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</si>
  <si>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</si>
  <si>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</si>
  <si>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</si>
  <si>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</si>
  <si>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</si>
  <si>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</si>
  <si>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</si>
  <si>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</si>
  <si>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</si>
  <si>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</si>
  <si>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</si>
  <si>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</si>
  <si>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</si>
  <si>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</si>
  <si>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</si>
  <si>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</si>
  <si>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</si>
  <si>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</si>
  <si>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</si>
  <si>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</si>
  <si>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</si>
  <si>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</si>
  <si>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</si>
  <si>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</si>
  <si>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</si>
  <si>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</si>
  <si>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</si>
  <si>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</si>
  <si>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</si>
  <si>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</si>
  <si>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</si>
  <si>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</si>
  <si>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</si>
  <si>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</si>
  <si>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</si>
  <si>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</si>
  <si>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</si>
  <si>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</si>
  <si>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</si>
  <si>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</si>
  <si>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</si>
  <si>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</si>
  <si>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</si>
  <si>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</si>
  <si>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</si>
  <si>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</si>
  <si>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</si>
  <si>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</si>
  <si>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</si>
  <si>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</si>
  <si>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</si>
  <si>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</si>
  <si>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</si>
  <si>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</si>
  <si>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</si>
  <si>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</si>
  <si>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</si>
  <si>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</si>
  <si>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</si>
  <si>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</si>
  <si>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</si>
  <si>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</si>
  <si>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</si>
  <si>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</si>
  <si>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</si>
  <si>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</si>
  <si>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</si>
  <si>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</si>
  <si>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</si>
  <si>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</si>
  <si>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</si>
  <si>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</si>
  <si>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</si>
  <si>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</si>
  <si>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</si>
  <si>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</si>
  <si>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</si>
  <si>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</si>
  <si>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Недоимка по ЕСХН</t>
  </si>
  <si>
    <t>Талицко-Мугреевское сп</t>
  </si>
  <si>
    <t>Фурмановский</t>
  </si>
  <si>
    <t>Приволжский</t>
  </si>
  <si>
    <t>Ивановский</t>
  </si>
  <si>
    <t>Шуя</t>
  </si>
  <si>
    <t>Иваново</t>
  </si>
  <si>
    <t>Верхнеландеховское г.п.</t>
  </si>
  <si>
    <t>Осановецкое</t>
  </si>
  <si>
    <t>Щенниковское</t>
  </si>
  <si>
    <t>Пучежское г.п.</t>
  </si>
  <si>
    <t>Новолеушинское</t>
  </si>
  <si>
    <t>Недоимка по НДФЛ</t>
  </si>
  <si>
    <t>Недоимка по ЕНВД</t>
  </si>
  <si>
    <t xml:space="preserve"> </t>
  </si>
  <si>
    <r>
      <t>Недоимка по налогам и сборам всего,</t>
    </r>
    <r>
      <rPr>
        <sz val="12"/>
        <rFont val="Times New Roman"/>
        <family val="1"/>
        <charset val="204"/>
      </rPr>
      <t xml:space="preserve"> тыс. рублей</t>
    </r>
  </si>
  <si>
    <t>Недоимка по налогу, взимаемому в связи с применением УСНО*</t>
  </si>
  <si>
    <t>Недоимка по прочим налогам (НДПИ, госпошлина)</t>
  </si>
  <si>
    <t>на 01.01.2023</t>
  </si>
  <si>
    <t>на 01.04.2023</t>
  </si>
  <si>
    <t>Сведения о динамике недоимки по налогам и сборам в бюджеты городских округов и муниципальных районов Ивановской области по состоянию на 01.04.2023 года</t>
  </si>
  <si>
    <t>Сведения о динамике недоимки по налогам и сборам в бюджеты поселений по состоянию на 01.04.2023 г.</t>
  </si>
  <si>
    <t>*- недоимка по налогу, взимаемому в связи с применением УСН, на 1 января 2023 года пересчитана в нормативах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</si>
</sst>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  <numFmt numFmtId="169" formatCode="#,##0.000"/>
    <numFmt numFmtId="170" formatCode="#,##0.0000"/>
  </numFmts>
  <fonts count="5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6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5" fillId="0" borderId="0"/>
    <xf numFmtId="0" fontId="36" fillId="39" borderId="4">
      <alignment vertical="top" wrapText="1"/>
    </xf>
    <xf numFmtId="0" fontId="37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8" fillId="0" borderId="0">
      <alignment shrinkToFit="1"/>
    </xf>
    <xf numFmtId="0" fontId="39" fillId="0" borderId="0">
      <alignment horizontal="center" vertical="center" wrapText="1"/>
    </xf>
    <xf numFmtId="0" fontId="39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0" fillId="0" borderId="0"/>
    <xf numFmtId="0" fontId="40" fillId="0" borderId="0"/>
    <xf numFmtId="0" fontId="33" fillId="0" borderId="0"/>
    <xf numFmtId="0" fontId="33" fillId="0" borderId="0"/>
    <xf numFmtId="0" fontId="40" fillId="0" borderId="0"/>
    <xf numFmtId="0" fontId="33" fillId="40" borderId="0"/>
    <xf numFmtId="0" fontId="33" fillId="40" borderId="7"/>
    <xf numFmtId="0" fontId="33" fillId="40" borderId="5"/>
    <xf numFmtId="0" fontId="40" fillId="0" borderId="0"/>
    <xf numFmtId="0" fontId="6" fillId="39" borderId="4">
      <alignment vertical="top" wrapText="1"/>
    </xf>
    <xf numFmtId="4" fontId="6" fillId="39" borderId="4">
      <alignment horizontal="right" vertical="top" shrinkToFit="1"/>
    </xf>
    <xf numFmtId="0" fontId="6" fillId="0" borderId="0"/>
    <xf numFmtId="0" fontId="6" fillId="0" borderId="0"/>
    <xf numFmtId="0" fontId="6" fillId="40" borderId="0"/>
    <xf numFmtId="0" fontId="6" fillId="40" borderId="7"/>
    <xf numFmtId="0" fontId="6" fillId="40" borderId="5"/>
    <xf numFmtId="9" fontId="1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horizontal="center" vertical="center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0" fillId="4" borderId="0" xfId="0" applyFill="1"/>
    <xf numFmtId="0" fontId="26" fillId="4" borderId="0" xfId="68" applyFill="1"/>
    <xf numFmtId="0" fontId="27" fillId="4" borderId="0" xfId="2" applyFont="1" applyFill="1" applyAlignment="1">
      <alignment horizontal="right"/>
    </xf>
    <xf numFmtId="0" fontId="28" fillId="38" borderId="2" xfId="52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0" fontId="2" fillId="0" borderId="16" xfId="0" applyFont="1" applyFill="1" applyBorder="1" applyAlignment="1">
      <alignment horizontal="center" vertical="center" wrapText="1"/>
    </xf>
    <xf numFmtId="167" fontId="29" fillId="37" borderId="2" xfId="0" applyNumberFormat="1" applyFont="1" applyFill="1" applyBorder="1" applyAlignment="1">
      <alignment wrapText="1"/>
    </xf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14" fontId="31" fillId="37" borderId="2" xfId="1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21" borderId="2" xfId="53" applyFont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wrapText="1"/>
    </xf>
    <xf numFmtId="0" fontId="31" fillId="38" borderId="2" xfId="52" applyFont="1" applyFill="1" applyBorder="1" applyAlignment="1">
      <alignment horizontal="right" vertical="center"/>
    </xf>
    <xf numFmtId="0" fontId="31" fillId="38" borderId="2" xfId="52" applyFont="1" applyFill="1" applyBorder="1" applyAlignment="1">
      <alignment horizontal="left" vertical="center" wrapText="1"/>
    </xf>
    <xf numFmtId="168" fontId="0" fillId="4" borderId="0" xfId="0" applyNumberFormat="1" applyFill="1"/>
    <xf numFmtId="0" fontId="10" fillId="4" borderId="17" xfId="0" applyFont="1" applyFill="1" applyBorder="1" applyAlignment="1">
      <alignment vertical="center"/>
    </xf>
    <xf numFmtId="0" fontId="3" fillId="4" borderId="0" xfId="0" applyFont="1" applyFill="1" applyAlignment="1">
      <alignment wrapText="1"/>
    </xf>
    <xf numFmtId="0" fontId="29" fillId="4" borderId="2" xfId="0" applyFont="1" applyFill="1" applyBorder="1" applyAlignment="1">
      <alignment horizontal="center" vertical="center" wrapText="1"/>
    </xf>
    <xf numFmtId="1" fontId="41" fillId="0" borderId="2" xfId="0" applyNumberFormat="1" applyFont="1" applyBorder="1" applyAlignment="1">
      <alignment horizontal="center" vertical="center"/>
    </xf>
    <xf numFmtId="1" fontId="41" fillId="0" borderId="0" xfId="0" applyNumberFormat="1" applyFont="1" applyAlignment="1">
      <alignment wrapText="1"/>
    </xf>
    <xf numFmtId="1" fontId="42" fillId="0" borderId="0" xfId="0" applyNumberFormat="1" applyFont="1"/>
    <xf numFmtId="167" fontId="29" fillId="37" borderId="2" xfId="0" applyNumberFormat="1" applyFont="1" applyFill="1" applyBorder="1"/>
    <xf numFmtId="0" fontId="29" fillId="0" borderId="2" xfId="0" applyFont="1" applyBorder="1" applyAlignment="1">
      <alignment horizontal="center" vertical="center"/>
    </xf>
    <xf numFmtId="0" fontId="31" fillId="21" borderId="2" xfId="53" applyFont="1" applyBorder="1" applyAlignment="1">
      <alignment horizontal="center"/>
    </xf>
    <xf numFmtId="0" fontId="0" fillId="4" borderId="0" xfId="0" applyFill="1" applyAlignment="1"/>
    <xf numFmtId="0" fontId="10" fillId="0" borderId="0" xfId="0" applyFont="1" applyAlignment="1">
      <alignment vertical="center"/>
    </xf>
    <xf numFmtId="1" fontId="45" fillId="0" borderId="2" xfId="0" applyNumberFormat="1" applyFont="1" applyBorder="1" applyAlignment="1">
      <alignment horizontal="center" vertical="center" wrapText="1"/>
    </xf>
    <xf numFmtId="1" fontId="45" fillId="4" borderId="2" xfId="0" applyNumberFormat="1" applyFont="1" applyFill="1" applyBorder="1" applyAlignment="1">
      <alignment horizontal="center" vertical="center" wrapText="1"/>
    </xf>
    <xf numFmtId="0" fontId="44" fillId="0" borderId="2" xfId="0" applyFont="1" applyBorder="1" applyAlignment="1">
      <alignment wrapText="1"/>
    </xf>
    <xf numFmtId="167" fontId="44" fillId="37" borderId="2" xfId="0" applyNumberFormat="1" applyFont="1" applyFill="1" applyBorder="1" applyAlignment="1">
      <alignment wrapText="1"/>
    </xf>
    <xf numFmtId="166" fontId="44" fillId="0" borderId="2" xfId="28" applyNumberFormat="1" applyFont="1" applyBorder="1" applyAlignment="1">
      <alignment horizontal="right" vertical="center" wrapText="1"/>
    </xf>
    <xf numFmtId="165" fontId="44" fillId="0" borderId="2" xfId="28" applyNumberFormat="1" applyFont="1" applyBorder="1" applyAlignment="1">
      <alignment horizontal="right" vertical="center" wrapText="1"/>
    </xf>
    <xf numFmtId="166" fontId="46" fillId="0" borderId="2" xfId="28" applyNumberFormat="1" applyFont="1" applyBorder="1" applyAlignment="1">
      <alignment horizontal="right" vertical="center" wrapText="1"/>
    </xf>
    <xf numFmtId="0" fontId="46" fillId="0" borderId="2" xfId="0" applyFont="1" applyBorder="1" applyAlignment="1">
      <alignment wrapText="1"/>
    </xf>
    <xf numFmtId="167" fontId="44" fillId="37" borderId="2" xfId="28" applyNumberFormat="1" applyFont="1" applyFill="1" applyBorder="1" applyAlignment="1">
      <alignment horizontal="right" vertical="center" wrapText="1"/>
    </xf>
    <xf numFmtId="165" fontId="43" fillId="0" borderId="2" xfId="28" applyNumberFormat="1" applyFont="1" applyBorder="1" applyAlignment="1">
      <alignment horizontal="right" vertical="center" wrapText="1"/>
    </xf>
    <xf numFmtId="0" fontId="43" fillId="38" borderId="2" xfId="52" applyFont="1" applyFill="1" applyBorder="1" applyAlignment="1">
      <alignment wrapText="1"/>
    </xf>
    <xf numFmtId="167" fontId="43" fillId="38" borderId="2" xfId="52" applyNumberFormat="1" applyFont="1" applyFill="1" applyBorder="1" applyAlignment="1">
      <alignment horizontal="right" vertical="center" wrapText="1"/>
    </xf>
    <xf numFmtId="166" fontId="43" fillId="38" borderId="2" xfId="105" applyNumberFormat="1" applyFont="1" applyFill="1" applyBorder="1" applyAlignment="1">
      <alignment horizontal="right" vertical="center" wrapText="1"/>
    </xf>
    <xf numFmtId="166" fontId="43" fillId="38" borderId="2" xfId="52" applyNumberFormat="1" applyFont="1" applyFill="1" applyBorder="1" applyAlignment="1">
      <alignment horizontal="right" vertical="center" wrapText="1"/>
    </xf>
    <xf numFmtId="0" fontId="48" fillId="0" borderId="0" xfId="0" applyFont="1"/>
    <xf numFmtId="167" fontId="47" fillId="0" borderId="0" xfId="0" applyNumberFormat="1" applyFont="1"/>
    <xf numFmtId="0" fontId="44" fillId="0" borderId="0" xfId="0" applyFont="1"/>
    <xf numFmtId="0" fontId="47" fillId="4" borderId="0" xfId="0" applyFont="1" applyFill="1" applyBorder="1" applyAlignment="1">
      <alignment vertical="center" wrapText="1"/>
    </xf>
    <xf numFmtId="4" fontId="47" fillId="4" borderId="0" xfId="0" applyNumberFormat="1" applyFont="1" applyFill="1" applyBorder="1" applyAlignment="1">
      <alignment horizontal="right" vertical="center"/>
    </xf>
    <xf numFmtId="167" fontId="47" fillId="4" borderId="0" xfId="0" applyNumberFormat="1" applyFont="1" applyFill="1" applyBorder="1"/>
    <xf numFmtId="0" fontId="44" fillId="4" borderId="0" xfId="0" applyFont="1" applyFill="1" applyBorder="1"/>
    <xf numFmtId="4" fontId="47" fillId="0" borderId="0" xfId="0" applyNumberFormat="1" applyFont="1" applyBorder="1" applyAlignment="1">
      <alignment horizontal="right"/>
    </xf>
    <xf numFmtId="0" fontId="48" fillId="0" borderId="0" xfId="0" applyFont="1" applyBorder="1"/>
    <xf numFmtId="167" fontId="47" fillId="0" borderId="0" xfId="0" applyNumberFormat="1" applyFont="1" applyBorder="1"/>
    <xf numFmtId="0" fontId="44" fillId="0" borderId="0" xfId="0" applyFont="1" applyBorder="1"/>
    <xf numFmtId="0" fontId="48" fillId="0" borderId="0" xfId="0" applyFont="1" applyAlignment="1">
      <alignment horizontal="left" indent="7"/>
    </xf>
    <xf numFmtId="0" fontId="0" fillId="0" borderId="0" xfId="0" applyFill="1"/>
    <xf numFmtId="0" fontId="2" fillId="0" borderId="0" xfId="0" applyFont="1" applyFill="1" applyAlignment="1">
      <alignment wrapText="1"/>
    </xf>
    <xf numFmtId="168" fontId="3" fillId="0" borderId="0" xfId="0" applyNumberFormat="1" applyFont="1" applyFill="1" applyAlignment="1">
      <alignment wrapText="1"/>
    </xf>
    <xf numFmtId="168" fontId="34" fillId="0" borderId="0" xfId="0" applyNumberFormat="1" applyFont="1" applyFill="1" applyAlignment="1">
      <alignment wrapText="1"/>
    </xf>
    <xf numFmtId="4" fontId="0" fillId="0" borderId="0" xfId="0" applyNumberForma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4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168" fontId="2" fillId="0" borderId="0" xfId="0" applyNumberFormat="1" applyFont="1" applyFill="1" applyAlignment="1"/>
    <xf numFmtId="4" fontId="29" fillId="37" borderId="2" xfId="0" applyNumberFormat="1" applyFont="1" applyFill="1" applyBorder="1" applyAlignment="1">
      <alignment wrapText="1"/>
    </xf>
    <xf numFmtId="169" fontId="44" fillId="37" borderId="2" xfId="0" applyNumberFormat="1" applyFont="1" applyFill="1" applyBorder="1" applyAlignment="1">
      <alignment wrapText="1"/>
    </xf>
    <xf numFmtId="169" fontId="29" fillId="37" borderId="2" xfId="0" applyNumberFormat="1" applyFont="1" applyFill="1" applyBorder="1" applyAlignment="1">
      <alignment wrapText="1"/>
    </xf>
    <xf numFmtId="169" fontId="29" fillId="37" borderId="2" xfId="0" applyNumberFormat="1" applyFont="1" applyFill="1" applyBorder="1" applyAlignment="1">
      <alignment horizontal="right" vertical="center" wrapText="1"/>
    </xf>
    <xf numFmtId="168" fontId="29" fillId="37" borderId="2" xfId="0" applyNumberFormat="1" applyFont="1" applyFill="1" applyBorder="1" applyAlignment="1">
      <alignment horizontal="right" vertical="center" wrapText="1"/>
    </xf>
    <xf numFmtId="170" fontId="29" fillId="37" borderId="2" xfId="0" applyNumberFormat="1" applyFont="1" applyFill="1" applyBorder="1" applyAlignment="1">
      <alignment wrapText="1"/>
    </xf>
    <xf numFmtId="168" fontId="29" fillId="37" borderId="2" xfId="0" applyNumberFormat="1" applyFont="1" applyFill="1" applyBorder="1" applyAlignment="1">
      <alignment wrapText="1"/>
    </xf>
    <xf numFmtId="4" fontId="44" fillId="37" borderId="2" xfId="0" applyNumberFormat="1" applyFont="1" applyFill="1" applyBorder="1" applyAlignment="1">
      <alignment wrapText="1"/>
    </xf>
    <xf numFmtId="4" fontId="49" fillId="37" borderId="4" xfId="3" applyNumberFormat="1" applyFont="1" applyFill="1" applyAlignment="1" applyProtection="1">
      <alignment horizontal="right" vertical="top" shrinkToFit="1"/>
    </xf>
    <xf numFmtId="168" fontId="2" fillId="0" borderId="0" xfId="0" applyNumberFormat="1" applyFont="1" applyFill="1" applyAlignment="1">
      <alignment vertical="center" wrapText="1"/>
    </xf>
    <xf numFmtId="167" fontId="2" fillId="0" borderId="0" xfId="0" applyNumberFormat="1" applyFont="1" applyFill="1" applyAlignment="1">
      <alignment wrapText="1"/>
    </xf>
    <xf numFmtId="0" fontId="47" fillId="4" borderId="0" xfId="0" applyFont="1" applyFill="1" applyAlignment="1">
      <alignment vertical="center" wrapText="1"/>
    </xf>
    <xf numFmtId="168" fontId="50" fillId="0" borderId="0" xfId="0" applyNumberFormat="1" applyFont="1" applyFill="1" applyAlignment="1">
      <alignment wrapText="1"/>
    </xf>
    <xf numFmtId="167" fontId="47" fillId="0" borderId="0" xfId="0" applyNumberFormat="1" applyFont="1" applyFill="1"/>
    <xf numFmtId="167" fontId="51" fillId="0" borderId="0" xfId="0" applyNumberFormat="1" applyFont="1" applyFill="1"/>
    <xf numFmtId="167" fontId="52" fillId="0" borderId="0" xfId="0" applyNumberFormat="1" applyFont="1" applyFill="1"/>
    <xf numFmtId="14" fontId="31" fillId="0" borderId="2" xfId="1" applyNumberFormat="1" applyFont="1" applyFill="1" applyBorder="1" applyAlignment="1">
      <alignment horizontal="center" vertical="center" wrapText="1"/>
    </xf>
    <xf numFmtId="167" fontId="29" fillId="0" borderId="2" xfId="0" applyNumberFormat="1" applyFont="1" applyFill="1" applyBorder="1" applyAlignment="1">
      <alignment wrapText="1"/>
    </xf>
    <xf numFmtId="167" fontId="29" fillId="0" borderId="2" xfId="0" applyNumberFormat="1" applyFont="1" applyFill="1" applyBorder="1" applyAlignment="1">
      <alignment horizontal="right" vertical="center" wrapText="1"/>
    </xf>
    <xf numFmtId="4" fontId="49" fillId="0" borderId="4" xfId="3" applyNumberFormat="1" applyFont="1" applyFill="1" applyAlignment="1" applyProtection="1">
      <alignment horizontal="right" vertical="top" shrinkToFit="1"/>
    </xf>
    <xf numFmtId="170" fontId="29" fillId="0" borderId="2" xfId="0" applyNumberFormat="1" applyFont="1" applyFill="1" applyBorder="1" applyAlignment="1">
      <alignment wrapText="1"/>
    </xf>
    <xf numFmtId="4" fontId="29" fillId="0" borderId="2" xfId="0" applyNumberFormat="1" applyFont="1" applyFill="1" applyBorder="1" applyAlignment="1">
      <alignment wrapText="1"/>
    </xf>
    <xf numFmtId="168" fontId="29" fillId="0" borderId="2" xfId="0" applyNumberFormat="1" applyFont="1" applyFill="1" applyBorder="1" applyAlignment="1">
      <alignment wrapText="1"/>
    </xf>
    <xf numFmtId="169" fontId="29" fillId="0" borderId="2" xfId="0" applyNumberFormat="1" applyFont="1" applyFill="1" applyBorder="1" applyAlignment="1">
      <alignment horizontal="right" vertical="center" wrapText="1"/>
    </xf>
    <xf numFmtId="168" fontId="29" fillId="0" borderId="2" xfId="0" applyNumberFormat="1" applyFont="1" applyFill="1" applyBorder="1" applyAlignment="1">
      <alignment horizontal="right" vertical="center" wrapText="1"/>
    </xf>
    <xf numFmtId="169" fontId="29" fillId="0" borderId="2" xfId="0" applyNumberFormat="1" applyFont="1" applyFill="1" applyBorder="1" applyAlignment="1">
      <alignment wrapText="1"/>
    </xf>
    <xf numFmtId="167" fontId="29" fillId="0" borderId="2" xfId="0" applyNumberFormat="1" applyFont="1" applyFill="1" applyBorder="1"/>
    <xf numFmtId="1" fontId="45" fillId="0" borderId="2" xfId="0" applyNumberFormat="1" applyFont="1" applyFill="1" applyBorder="1" applyAlignment="1">
      <alignment horizontal="center" vertical="center" wrapText="1"/>
    </xf>
    <xf numFmtId="167" fontId="44" fillId="0" borderId="2" xfId="0" applyNumberFormat="1" applyFont="1" applyFill="1" applyBorder="1" applyAlignment="1">
      <alignment wrapText="1"/>
    </xf>
    <xf numFmtId="4" fontId="48" fillId="0" borderId="0" xfId="0" applyNumberFormat="1" applyFont="1" applyFill="1"/>
    <xf numFmtId="0" fontId="47" fillId="0" borderId="0" xfId="0" applyFont="1" applyFill="1" applyAlignment="1">
      <alignment vertical="center" wrapText="1"/>
    </xf>
    <xf numFmtId="4" fontId="47" fillId="0" borderId="0" xfId="0" applyNumberFormat="1" applyFont="1" applyFill="1" applyBorder="1" applyAlignment="1">
      <alignment horizontal="right" vertical="center"/>
    </xf>
    <xf numFmtId="0" fontId="48" fillId="0" borderId="0" xfId="0" applyFont="1" applyFill="1" applyAlignment="1">
      <alignment horizontal="left" indent="7"/>
    </xf>
    <xf numFmtId="0" fontId="48" fillId="0" borderId="0" xfId="0" applyFont="1" applyFill="1"/>
    <xf numFmtId="4" fontId="44" fillId="0" borderId="2" xfId="0" applyNumberFormat="1" applyFont="1" applyFill="1" applyBorder="1" applyAlignment="1">
      <alignment wrapText="1"/>
    </xf>
    <xf numFmtId="167" fontId="44" fillId="0" borderId="2" xfId="28" applyNumberFormat="1" applyFont="1" applyFill="1" applyBorder="1" applyAlignment="1">
      <alignment horizontal="right" vertical="center" wrapText="1"/>
    </xf>
    <xf numFmtId="167" fontId="47" fillId="0" borderId="0" xfId="0" applyNumberFormat="1" applyFont="1" applyFill="1" applyBorder="1"/>
    <xf numFmtId="169" fontId="44" fillId="0" borderId="2" xfId="0" applyNumberFormat="1" applyFont="1" applyFill="1" applyBorder="1" applyAlignment="1">
      <alignment wrapText="1"/>
    </xf>
    <xf numFmtId="0" fontId="43" fillId="41" borderId="2" xfId="53" applyFont="1" applyFill="1" applyBorder="1" applyAlignment="1">
      <alignment wrapText="1"/>
    </xf>
    <xf numFmtId="167" fontId="43" fillId="41" borderId="2" xfId="53" applyNumberFormat="1" applyFont="1" applyFill="1" applyBorder="1" applyAlignment="1">
      <alignment horizontal="right" vertical="center" wrapText="1"/>
    </xf>
    <xf numFmtId="166" fontId="43" fillId="41" borderId="2" xfId="53" applyNumberFormat="1" applyFont="1" applyFill="1" applyBorder="1" applyAlignment="1">
      <alignment horizontal="right" vertical="center" wrapText="1"/>
    </xf>
    <xf numFmtId="0" fontId="31" fillId="41" borderId="2" xfId="53" applyFont="1" applyFill="1" applyBorder="1" applyAlignment="1">
      <alignment wrapText="1"/>
    </xf>
    <xf numFmtId="167" fontId="31" fillId="41" borderId="2" xfId="53" applyNumberFormat="1" applyFont="1" applyFill="1" applyBorder="1" applyAlignment="1">
      <alignment horizontal="right" vertical="center" wrapText="1"/>
    </xf>
    <xf numFmtId="166" fontId="31" fillId="41" borderId="2" xfId="53" applyNumberFormat="1" applyFont="1" applyFill="1" applyBorder="1" applyAlignment="1">
      <alignment horizontal="right" vertical="center" wrapText="1"/>
    </xf>
    <xf numFmtId="166" fontId="31" fillId="41" borderId="2" xfId="53" applyNumberFormat="1" applyFont="1" applyFill="1" applyBorder="1" applyAlignment="1">
      <alignment horizontal="right" wrapText="1"/>
    </xf>
    <xf numFmtId="167" fontId="31" fillId="41" borderId="2" xfId="53" applyNumberFormat="1" applyFont="1" applyFill="1" applyBorder="1" applyAlignment="1">
      <alignment horizontal="right" wrapText="1"/>
    </xf>
    <xf numFmtId="167" fontId="31" fillId="41" borderId="3" xfId="53" applyNumberFormat="1" applyFont="1" applyFill="1" applyBorder="1" applyAlignment="1">
      <alignment horizontal="right" wrapText="1"/>
    </xf>
    <xf numFmtId="10" fontId="34" fillId="0" borderId="0" xfId="0" applyNumberFormat="1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2" fontId="6" fillId="0" borderId="0" xfId="23" applyNumberFormat="1" applyFill="1" applyBorder="1" applyAlignment="1" applyProtection="1">
      <alignment horizontal="right" vertical="top" shrinkToFit="1"/>
    </xf>
    <xf numFmtId="167" fontId="47" fillId="4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167" fontId="51" fillId="4" borderId="0" xfId="0" applyNumberFormat="1" applyFont="1" applyFill="1" applyBorder="1"/>
    <xf numFmtId="167" fontId="51" fillId="4" borderId="0" xfId="0" applyNumberFormat="1" applyFont="1" applyFill="1" applyAlignment="1">
      <alignment vertical="center" wrapText="1"/>
    </xf>
    <xf numFmtId="167" fontId="34" fillId="0" borderId="0" xfId="52" applyNumberFormat="1" applyFont="1" applyFill="1" applyBorder="1" applyAlignment="1">
      <alignment horizontal="right" vertical="center" wrapText="1"/>
    </xf>
    <xf numFmtId="4" fontId="29" fillId="0" borderId="2" xfId="0" applyNumberFormat="1" applyFont="1" applyFill="1" applyBorder="1"/>
    <xf numFmtId="0" fontId="47" fillId="0" borderId="0" xfId="0" applyFont="1" applyBorder="1" applyAlignment="1">
      <alignment vertical="center" wrapText="1"/>
    </xf>
    <xf numFmtId="0" fontId="2" fillId="0" borderId="0" xfId="0" applyFont="1" applyBorder="1" applyAlignment="1"/>
    <xf numFmtId="0" fontId="10" fillId="0" borderId="17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/>
    </xf>
    <xf numFmtId="0" fontId="31" fillId="0" borderId="2" xfId="0" applyFont="1" applyFill="1" applyBorder="1" applyAlignment="1">
      <alignment horizontal="center" vertical="center" wrapText="1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  <xf numFmtId="0" fontId="44" fillId="0" borderId="2" xfId="0" applyFont="1" applyBorder="1" applyAlignment="1">
      <alignment horizontal="center" vertical="center" wrapText="1"/>
    </xf>
    <xf numFmtId="167" fontId="43" fillId="0" borderId="2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 wrapText="1"/>
    </xf>
    <xf numFmtId="4" fontId="22" fillId="0" borderId="0" xfId="0" applyNumberFormat="1" applyFont="1" applyFill="1"/>
    <xf numFmtId="0" fontId="44" fillId="0" borderId="0" xfId="0" applyFont="1" applyFill="1"/>
    <xf numFmtId="167" fontId="53" fillId="0" borderId="0" xfId="0" applyNumberFormat="1" applyFont="1" applyFill="1" applyAlignment="1">
      <alignment wrapText="1"/>
    </xf>
    <xf numFmtId="0" fontId="51" fillId="0" borderId="0" xfId="0" applyFont="1" applyFill="1" applyAlignment="1">
      <alignment wrapText="1"/>
    </xf>
  </cellXfs>
  <cellStyles count="106">
    <cellStyle name="20% — акцент1" xfId="45" builtinId="30" customBuiltin="1"/>
    <cellStyle name="20% — акцент2" xfId="49" builtinId="34" customBuiltin="1"/>
    <cellStyle name="20% — акцент3" xfId="53" builtinId="38" customBuiltin="1"/>
    <cellStyle name="20% — акцент4" xfId="57" builtinId="42" customBuiltin="1"/>
    <cellStyle name="20% — акцент5" xfId="61" builtinId="46" customBuiltin="1"/>
    <cellStyle name="20% — акцент6" xfId="65" builtinId="50" customBuiltin="1"/>
    <cellStyle name="40% — акцент1" xfId="46" builtinId="31" customBuiltin="1"/>
    <cellStyle name="40% — акцент2" xfId="50" builtinId="35" customBuiltin="1"/>
    <cellStyle name="40% — акцент3" xfId="54" builtinId="39" customBuiltin="1"/>
    <cellStyle name="40% — акцент4" xfId="58" builtinId="43" customBuiltin="1"/>
    <cellStyle name="40% — акцент5" xfId="62" builtinId="47" customBuiltin="1"/>
    <cellStyle name="40% — акцент6" xfId="66" builtinId="51" customBuiltin="1"/>
    <cellStyle name="60% — акцент1" xfId="47" builtinId="32" customBuiltin="1"/>
    <cellStyle name="60% — акцент2" xfId="51" builtinId="36" customBuiltin="1"/>
    <cellStyle name="60% — акцент3" xfId="55" builtinId="40" customBuiltin="1"/>
    <cellStyle name="60% — акцент4" xfId="59" builtinId="44" customBuiltin="1"/>
    <cellStyle name="60% — акцент5" xfId="63" builtinId="48" customBuiltin="1"/>
    <cellStyle name="60% —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style0 3" xfId="100"/>
    <cellStyle name="td" xfId="22"/>
    <cellStyle name="td 2" xfId="92"/>
    <cellStyle name="td 3" xfId="101"/>
    <cellStyle name="tr" xfId="5"/>
    <cellStyle name="tr 2" xfId="93"/>
    <cellStyle name="xl21" xfId="20"/>
    <cellStyle name="xl21 2" xfId="94"/>
    <cellStyle name="xl21 3" xfId="102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2 3" xfId="103"/>
    <cellStyle name="xl33" xfId="7"/>
    <cellStyle name="xl33 2" xfId="96"/>
    <cellStyle name="xl33 3" xfId="104"/>
    <cellStyle name="xl34" xfId="12"/>
    <cellStyle name="xl34 2" xfId="83"/>
    <cellStyle name="xl34 3" xfId="98"/>
    <cellStyle name="xl35" xfId="14"/>
    <cellStyle name="xl35 2" xfId="84"/>
    <cellStyle name="xl35 3" xfId="99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Обычный 4" xfId="97"/>
    <cellStyle name="Плохой" xfId="35" builtinId="27" customBuiltin="1"/>
    <cellStyle name="Пояснение" xfId="42" builtinId="53" customBuiltin="1"/>
    <cellStyle name="Примечание" xfId="1" builtinId="10" customBuiltin="1"/>
    <cellStyle name="Процентный" xfId="105" builtinId="5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300"/>
  <sheetViews>
    <sheetView tabSelected="1" zoomScale="70" zoomScaleNormal="70" zoomScaleSheetLayoutView="100" workbookViewId="0">
      <pane xSplit="3" ySplit="5" topLeftCell="D12" activePane="bottomRight" state="frozen"/>
      <selection pane="topRight" activeCell="D1" sqref="D1"/>
      <selection pane="bottomLeft" activeCell="A6" sqref="A6"/>
      <selection pane="bottomRight" activeCell="K38" sqref="K37:K38"/>
    </sheetView>
  </sheetViews>
  <sheetFormatPr defaultRowHeight="15" outlineLevelRow="1" x14ac:dyDescent="0.25"/>
  <cols>
    <col min="1" max="1" width="4.140625" hidden="1" customWidth="1"/>
    <col min="2" max="2" width="4.42578125" hidden="1" customWidth="1"/>
    <col min="3" max="3" width="26.42578125" style="1" customWidth="1"/>
    <col min="4" max="4" width="14" style="46" customWidth="1"/>
    <col min="5" max="5" width="20.85546875" style="2" customWidth="1"/>
    <col min="6" max="6" width="12.5703125" style="1" customWidth="1"/>
    <col min="7" max="8" width="14.7109375" style="1" customWidth="1"/>
    <col min="9" max="9" width="12.85546875" style="1" customWidth="1"/>
    <col min="10" max="11" width="14.7109375" style="1" customWidth="1"/>
    <col min="12" max="12" width="12.85546875" style="1" customWidth="1"/>
    <col min="13" max="14" width="14.7109375" style="1" customWidth="1"/>
    <col min="15" max="15" width="12.42578125" style="1" customWidth="1"/>
    <col min="16" max="17" width="14.7109375" style="1" customWidth="1"/>
    <col min="18" max="18" width="12.7109375" style="1" customWidth="1"/>
    <col min="19" max="20" width="14.7109375" style="1" customWidth="1"/>
    <col min="21" max="21" width="13.140625" style="1" customWidth="1"/>
    <col min="22" max="23" width="14.7109375" style="1" customWidth="1"/>
    <col min="24" max="24" width="12.7109375" style="1" customWidth="1"/>
    <col min="25" max="25" width="14.7109375" style="1" customWidth="1"/>
    <col min="26" max="26" width="15.5703125" style="1" customWidth="1"/>
    <col min="27" max="27" width="12.85546875" style="1" customWidth="1"/>
    <col min="28" max="29" width="14.7109375" style="1" customWidth="1"/>
    <col min="30" max="30" width="12.7109375" style="1" customWidth="1"/>
    <col min="31" max="32" width="14.7109375" style="1" customWidth="1"/>
    <col min="33" max="33" width="12.5703125" customWidth="1"/>
    <col min="34" max="35" width="14.7109375" style="1" customWidth="1"/>
    <col min="36" max="36" width="12.42578125" customWidth="1"/>
    <col min="37" max="38" width="14.7109375" style="1" customWidth="1"/>
    <col min="39" max="39" width="12.7109375" customWidth="1"/>
    <col min="40" max="41" width="14.7109375" style="1" customWidth="1"/>
    <col min="42" max="42" width="12.7109375" customWidth="1"/>
    <col min="43" max="44" width="14.7109375" style="1" customWidth="1"/>
    <col min="45" max="45" width="12.7109375" customWidth="1"/>
    <col min="46" max="47" width="14.7109375" customWidth="1"/>
    <col min="48" max="48" width="13" customWidth="1"/>
    <col min="49" max="49" width="12.85546875" bestFit="1" customWidth="1"/>
  </cols>
  <sheetData>
    <row r="1" spans="1:49" ht="51.75" customHeight="1" x14ac:dyDescent="0.25">
      <c r="B1" s="28"/>
      <c r="C1" s="28"/>
      <c r="D1" s="45"/>
      <c r="E1" s="152" t="s">
        <v>192</v>
      </c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</row>
    <row r="2" spans="1:49" ht="15" customHeight="1" x14ac:dyDescent="0.25">
      <c r="A2" s="156"/>
      <c r="B2" s="156"/>
      <c r="C2" s="153" t="s">
        <v>25</v>
      </c>
      <c r="D2" s="154" t="s">
        <v>26</v>
      </c>
      <c r="E2" s="154"/>
      <c r="F2" s="153" t="s">
        <v>133</v>
      </c>
      <c r="G2" s="157" t="s">
        <v>184</v>
      </c>
      <c r="H2" s="157"/>
      <c r="I2" s="153" t="s">
        <v>133</v>
      </c>
      <c r="J2" s="157" t="s">
        <v>188</v>
      </c>
      <c r="K2" s="157"/>
      <c r="L2" s="153" t="s">
        <v>133</v>
      </c>
      <c r="M2" s="154" t="s">
        <v>185</v>
      </c>
      <c r="N2" s="154"/>
      <c r="O2" s="153" t="s">
        <v>133</v>
      </c>
      <c r="P2" s="154" t="s">
        <v>172</v>
      </c>
      <c r="Q2" s="154"/>
      <c r="R2" s="153" t="s">
        <v>133</v>
      </c>
      <c r="S2" s="154" t="s">
        <v>19</v>
      </c>
      <c r="T2" s="154"/>
      <c r="U2" s="153" t="s">
        <v>133</v>
      </c>
      <c r="V2" s="154" t="s">
        <v>20</v>
      </c>
      <c r="W2" s="154"/>
      <c r="X2" s="153" t="s">
        <v>133</v>
      </c>
      <c r="Y2" s="154" t="s">
        <v>21</v>
      </c>
      <c r="Z2" s="154"/>
      <c r="AA2" s="153" t="s">
        <v>133</v>
      </c>
      <c r="AB2" s="154" t="s">
        <v>189</v>
      </c>
      <c r="AC2" s="154"/>
      <c r="AD2" s="153" t="s">
        <v>133</v>
      </c>
      <c r="AE2" s="154" t="s">
        <v>27</v>
      </c>
      <c r="AF2" s="154"/>
      <c r="AG2" s="155" t="s">
        <v>30</v>
      </c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</row>
    <row r="3" spans="1:49" ht="58.5" customHeight="1" x14ac:dyDescent="0.25">
      <c r="A3" s="156"/>
      <c r="B3" s="156"/>
      <c r="C3" s="153"/>
      <c r="D3" s="154"/>
      <c r="E3" s="154"/>
      <c r="F3" s="153"/>
      <c r="G3" s="157"/>
      <c r="H3" s="157"/>
      <c r="I3" s="153"/>
      <c r="J3" s="157"/>
      <c r="K3" s="157"/>
      <c r="L3" s="153"/>
      <c r="M3" s="154"/>
      <c r="N3" s="154"/>
      <c r="O3" s="153"/>
      <c r="P3" s="154"/>
      <c r="Q3" s="154"/>
      <c r="R3" s="153"/>
      <c r="S3" s="154"/>
      <c r="T3" s="154"/>
      <c r="U3" s="153"/>
      <c r="V3" s="154"/>
      <c r="W3" s="154"/>
      <c r="X3" s="153"/>
      <c r="Y3" s="154"/>
      <c r="Z3" s="154"/>
      <c r="AA3" s="153"/>
      <c r="AB3" s="154"/>
      <c r="AC3" s="154"/>
      <c r="AD3" s="153"/>
      <c r="AE3" s="154"/>
      <c r="AF3" s="154"/>
      <c r="AG3" s="153" t="s">
        <v>133</v>
      </c>
      <c r="AH3" s="154" t="s">
        <v>28</v>
      </c>
      <c r="AI3" s="154"/>
      <c r="AJ3" s="153" t="s">
        <v>133</v>
      </c>
      <c r="AK3" s="154" t="s">
        <v>29</v>
      </c>
      <c r="AL3" s="154"/>
      <c r="AM3" s="153" t="s">
        <v>133</v>
      </c>
      <c r="AN3" s="154" t="s">
        <v>22</v>
      </c>
      <c r="AO3" s="154"/>
      <c r="AP3" s="153" t="s">
        <v>133</v>
      </c>
      <c r="AQ3" s="154" t="s">
        <v>23</v>
      </c>
      <c r="AR3" s="154"/>
      <c r="AS3" s="153" t="s">
        <v>133</v>
      </c>
      <c r="AT3" s="154" t="s">
        <v>24</v>
      </c>
      <c r="AU3" s="154"/>
      <c r="AV3" s="153" t="s">
        <v>133</v>
      </c>
    </row>
    <row r="4" spans="1:49" s="16" customFormat="1" ht="36.75" customHeight="1" x14ac:dyDescent="0.25">
      <c r="A4" s="156"/>
      <c r="B4" s="156"/>
      <c r="C4" s="153"/>
      <c r="D4" s="108" t="s">
        <v>190</v>
      </c>
      <c r="E4" s="37" t="s">
        <v>191</v>
      </c>
      <c r="F4" s="153"/>
      <c r="G4" s="108" t="s">
        <v>190</v>
      </c>
      <c r="H4" s="37" t="s">
        <v>191</v>
      </c>
      <c r="I4" s="153"/>
      <c r="J4" s="108" t="s">
        <v>190</v>
      </c>
      <c r="K4" s="37" t="s">
        <v>191</v>
      </c>
      <c r="L4" s="153"/>
      <c r="M4" s="108" t="s">
        <v>190</v>
      </c>
      <c r="N4" s="37" t="s">
        <v>191</v>
      </c>
      <c r="O4" s="153"/>
      <c r="P4" s="108" t="s">
        <v>190</v>
      </c>
      <c r="Q4" s="37" t="s">
        <v>191</v>
      </c>
      <c r="R4" s="153"/>
      <c r="S4" s="108" t="s">
        <v>190</v>
      </c>
      <c r="T4" s="37" t="s">
        <v>191</v>
      </c>
      <c r="U4" s="153"/>
      <c r="V4" s="108" t="s">
        <v>190</v>
      </c>
      <c r="W4" s="37" t="s">
        <v>191</v>
      </c>
      <c r="X4" s="153"/>
      <c r="Y4" s="108" t="s">
        <v>190</v>
      </c>
      <c r="Z4" s="37" t="s">
        <v>191</v>
      </c>
      <c r="AA4" s="153"/>
      <c r="AB4" s="108" t="s">
        <v>190</v>
      </c>
      <c r="AC4" s="37" t="s">
        <v>191</v>
      </c>
      <c r="AD4" s="153"/>
      <c r="AE4" s="108" t="s">
        <v>190</v>
      </c>
      <c r="AF4" s="37" t="s">
        <v>191</v>
      </c>
      <c r="AG4" s="153"/>
      <c r="AH4" s="108" t="s">
        <v>190</v>
      </c>
      <c r="AI4" s="37" t="s">
        <v>191</v>
      </c>
      <c r="AJ4" s="153"/>
      <c r="AK4" s="108" t="s">
        <v>190</v>
      </c>
      <c r="AL4" s="37" t="s">
        <v>191</v>
      </c>
      <c r="AM4" s="153"/>
      <c r="AN4" s="108" t="s">
        <v>190</v>
      </c>
      <c r="AO4" s="37" t="s">
        <v>191</v>
      </c>
      <c r="AP4" s="153"/>
      <c r="AQ4" s="108" t="s">
        <v>190</v>
      </c>
      <c r="AR4" s="37" t="s">
        <v>191</v>
      </c>
      <c r="AS4" s="153"/>
      <c r="AT4" s="108" t="s">
        <v>190</v>
      </c>
      <c r="AU4" s="37" t="s">
        <v>191</v>
      </c>
      <c r="AV4" s="153"/>
    </row>
    <row r="5" spans="1:49" ht="15.75" x14ac:dyDescent="0.25">
      <c r="A5" s="38" t="s">
        <v>31</v>
      </c>
      <c r="B5" s="38" t="s">
        <v>32</v>
      </c>
      <c r="C5" s="36" t="s">
        <v>33</v>
      </c>
      <c r="D5" s="40">
        <v>2</v>
      </c>
      <c r="E5" s="52">
        <v>3</v>
      </c>
      <c r="F5" s="36">
        <v>4</v>
      </c>
      <c r="G5" s="47">
        <f t="shared" ref="G5:AV5" si="0">F5+1</f>
        <v>5</v>
      </c>
      <c r="H5" s="47">
        <f t="shared" si="0"/>
        <v>6</v>
      </c>
      <c r="I5" s="47">
        <f t="shared" si="0"/>
        <v>7</v>
      </c>
      <c r="J5" s="47">
        <f t="shared" si="0"/>
        <v>8</v>
      </c>
      <c r="K5" s="47">
        <f t="shared" si="0"/>
        <v>9</v>
      </c>
      <c r="L5" s="47">
        <f t="shared" si="0"/>
        <v>10</v>
      </c>
      <c r="M5" s="47">
        <f t="shared" si="0"/>
        <v>11</v>
      </c>
      <c r="N5" s="47">
        <f t="shared" si="0"/>
        <v>12</v>
      </c>
      <c r="O5" s="47">
        <f t="shared" si="0"/>
        <v>13</v>
      </c>
      <c r="P5" s="47">
        <f t="shared" si="0"/>
        <v>14</v>
      </c>
      <c r="Q5" s="47">
        <f t="shared" si="0"/>
        <v>15</v>
      </c>
      <c r="R5" s="47">
        <f t="shared" si="0"/>
        <v>16</v>
      </c>
      <c r="S5" s="47">
        <f t="shared" si="0"/>
        <v>17</v>
      </c>
      <c r="T5" s="47">
        <f t="shared" si="0"/>
        <v>18</v>
      </c>
      <c r="U5" s="47">
        <f t="shared" si="0"/>
        <v>19</v>
      </c>
      <c r="V5" s="47">
        <f t="shared" si="0"/>
        <v>20</v>
      </c>
      <c r="W5" s="47">
        <f t="shared" si="0"/>
        <v>21</v>
      </c>
      <c r="X5" s="47">
        <f t="shared" si="0"/>
        <v>22</v>
      </c>
      <c r="Y5" s="47">
        <f t="shared" si="0"/>
        <v>23</v>
      </c>
      <c r="Z5" s="47">
        <f t="shared" si="0"/>
        <v>24</v>
      </c>
      <c r="AA5" s="47">
        <f t="shared" si="0"/>
        <v>25</v>
      </c>
      <c r="AB5" s="47">
        <f t="shared" si="0"/>
        <v>26</v>
      </c>
      <c r="AC5" s="47">
        <f t="shared" si="0"/>
        <v>27</v>
      </c>
      <c r="AD5" s="47">
        <f t="shared" si="0"/>
        <v>28</v>
      </c>
      <c r="AE5" s="47">
        <f t="shared" si="0"/>
        <v>29</v>
      </c>
      <c r="AF5" s="47">
        <f t="shared" si="0"/>
        <v>30</v>
      </c>
      <c r="AG5" s="47">
        <f t="shared" si="0"/>
        <v>31</v>
      </c>
      <c r="AH5" s="47">
        <f t="shared" si="0"/>
        <v>32</v>
      </c>
      <c r="AI5" s="47">
        <f t="shared" si="0"/>
        <v>33</v>
      </c>
      <c r="AJ5" s="47">
        <f t="shared" si="0"/>
        <v>34</v>
      </c>
      <c r="AK5" s="47">
        <f t="shared" si="0"/>
        <v>35</v>
      </c>
      <c r="AL5" s="47">
        <f t="shared" si="0"/>
        <v>36</v>
      </c>
      <c r="AM5" s="47">
        <f t="shared" si="0"/>
        <v>37</v>
      </c>
      <c r="AN5" s="47">
        <f t="shared" si="0"/>
        <v>38</v>
      </c>
      <c r="AO5" s="47">
        <f t="shared" si="0"/>
        <v>39</v>
      </c>
      <c r="AP5" s="47">
        <f t="shared" si="0"/>
        <v>40</v>
      </c>
      <c r="AQ5" s="47">
        <f t="shared" si="0"/>
        <v>41</v>
      </c>
      <c r="AR5" s="47">
        <f t="shared" si="0"/>
        <v>42</v>
      </c>
      <c r="AS5" s="47">
        <f t="shared" si="0"/>
        <v>43</v>
      </c>
      <c r="AT5" s="47">
        <f t="shared" si="0"/>
        <v>44</v>
      </c>
      <c r="AU5" s="47">
        <f t="shared" si="0"/>
        <v>45</v>
      </c>
      <c r="AV5" s="47">
        <f t="shared" si="0"/>
        <v>46</v>
      </c>
      <c r="AW5" s="26"/>
    </row>
    <row r="6" spans="1:49" s="16" customFormat="1" ht="31.5" x14ac:dyDescent="0.25">
      <c r="A6" s="39">
        <v>1</v>
      </c>
      <c r="B6" s="39"/>
      <c r="C6" s="133" t="s">
        <v>0</v>
      </c>
      <c r="D6" s="134">
        <f>SUM(D7:D12)</f>
        <v>238561.16543000002</v>
      </c>
      <c r="E6" s="134">
        <f>SUM(E7:E12)</f>
        <v>363401.64033000014</v>
      </c>
      <c r="F6" s="135">
        <f>IF(D6=0," ",IF(E6/D6*100&gt;200,"св.200",E6/D6))</f>
        <v>1.5233059399042528</v>
      </c>
      <c r="G6" s="134">
        <f>SUM(G7:G12)</f>
        <v>19828.541789999999</v>
      </c>
      <c r="H6" s="134">
        <f>SUM(H7:H12)</f>
        <v>57349.876230000009</v>
      </c>
      <c r="I6" s="135" t="str">
        <f>IF(G6=0," ",IF(H6/G6*100&gt;200,"св.200",H6/G6))</f>
        <v>св.200</v>
      </c>
      <c r="J6" s="134">
        <f>SUM(J7:J12)</f>
        <v>3368.1097099999997</v>
      </c>
      <c r="K6" s="134">
        <f>SUM(K7:K12)</f>
        <v>28035.582149999998</v>
      </c>
      <c r="L6" s="135" t="str">
        <f>IF(J6=0," ",IF(K6/J6*100&gt;200,"св.200",K6/J6))</f>
        <v>св.200</v>
      </c>
      <c r="M6" s="134">
        <f>SUM(M7:M12)</f>
        <v>7296.6822499999998</v>
      </c>
      <c r="N6" s="134">
        <f>SUM(N7:N12)</f>
        <v>8654.569910000002</v>
      </c>
      <c r="O6" s="135">
        <f>IF(M6=0," ",IF(N6/M6*100&gt;200,"св.200",N6/M6))</f>
        <v>1.1860965865685054</v>
      </c>
      <c r="P6" s="134">
        <f>SUM(P7:P12)</f>
        <v>0.52444000000000002</v>
      </c>
      <c r="Q6" s="134">
        <f>SUM(Q7:Q12)</f>
        <v>632.28787000000011</v>
      </c>
      <c r="R6" s="135" t="str">
        <f>IF(P6=0," ",IF(Q6/P6*100&gt;200,"св.200",Q6/P6))</f>
        <v>св.200</v>
      </c>
      <c r="S6" s="134">
        <f>SUM(S7:S12)</f>
        <v>4460.9288199999992</v>
      </c>
      <c r="T6" s="134">
        <f>SUM(T7:T12)</f>
        <v>8267.6371199999994</v>
      </c>
      <c r="U6" s="135">
        <f>IF(S6=0," ",IF(T6/S6*100&gt;200,"св.200",T6/S6))</f>
        <v>1.8533443266194058</v>
      </c>
      <c r="V6" s="134">
        <f>SUM(V7:V12)</f>
        <v>98152.891730000003</v>
      </c>
      <c r="W6" s="134">
        <f>SUM(W7:W12)</f>
        <v>71993.319999999992</v>
      </c>
      <c r="X6" s="135">
        <f>IF(V6=0," ",IF(W6/V6*100&gt;200,"св.200",W6/V6))</f>
        <v>0.73348139551547775</v>
      </c>
      <c r="Y6" s="134">
        <f>SUM(Y7:Y12)</f>
        <v>105347.72585</v>
      </c>
      <c r="Z6" s="134">
        <f>SUM(Z7:Z12)</f>
        <v>188383.60216000001</v>
      </c>
      <c r="AA6" s="135">
        <f>IF(Y6=0," ",IF(Z6/Y6*100&gt;200,"св.200",Z6/Y6))</f>
        <v>1.7882075824610695</v>
      </c>
      <c r="AB6" s="134">
        <f>SUM(AB7:AB12)</f>
        <v>98.893000000000001</v>
      </c>
      <c r="AC6" s="134">
        <f>SUM(AC7:AC12)</f>
        <v>63.229440000000004</v>
      </c>
      <c r="AD6" s="135">
        <f>IF(AB6=0," ",IF(AC6/AB6*100&gt;200,"св.200",AC6/AB6))</f>
        <v>0.63937225081653914</v>
      </c>
      <c r="AE6" s="134">
        <f>SUM(AE7:AE12)</f>
        <v>6.8678400000000002</v>
      </c>
      <c r="AF6" s="134">
        <f>SUM(AF7:AF12)</f>
        <v>21.535450000000001</v>
      </c>
      <c r="AG6" s="136" t="str">
        <f>IF(AE6=0," ",IF(AF6/AE6*100&gt;200,"св.200",AF6/AE6))</f>
        <v>св.200</v>
      </c>
      <c r="AH6" s="134">
        <f>SUM(AH7:AH12)</f>
        <v>1.2236</v>
      </c>
      <c r="AI6" s="134">
        <f>SUM(AI7:AI12)</f>
        <v>19.670870000000001</v>
      </c>
      <c r="AJ6" s="136" t="str">
        <f t="shared" ref="AJ6:AJ12" si="1">IF(AH6=0," ",IF(AI6/AH6*100&gt;200,"св.200",AI6/AH6))</f>
        <v>св.200</v>
      </c>
      <c r="AK6" s="134">
        <f>SUM(AK7:AK12)</f>
        <v>2.9615100000000001</v>
      </c>
      <c r="AL6" s="134">
        <f>SUM(AL7:AL12)</f>
        <v>0</v>
      </c>
      <c r="AM6" s="136">
        <f>IF(AK6=0," ",IF(AL6/AK6*100&gt;200,"св.200",AL6/AK6))</f>
        <v>0</v>
      </c>
      <c r="AN6" s="134">
        <f>SUM(AN7:AN12)</f>
        <v>0.06</v>
      </c>
      <c r="AO6" s="134">
        <f>SUM(AO7:AO12)</f>
        <v>0</v>
      </c>
      <c r="AP6" s="136">
        <f>IF(AN6=0," ",IF(AO6/AN6*100&gt;200,"св.200",AO6/AN6))</f>
        <v>0</v>
      </c>
      <c r="AQ6" s="134">
        <f>SUM(AQ7:AQ12)</f>
        <v>1.8652600000000001</v>
      </c>
      <c r="AR6" s="134">
        <f>SUM(AR7:AR12)</f>
        <v>1.8645800000000001</v>
      </c>
      <c r="AS6" s="136">
        <f>IF(AQ6=0," ",IF(AR6/AQ6*100&gt;200,"св.200",AR6/AQ6))</f>
        <v>0.9996354395633853</v>
      </c>
      <c r="AT6" s="134">
        <f>SUM(AT7:AT12)</f>
        <v>0.75747000000000086</v>
      </c>
      <c r="AU6" s="134">
        <f>SUM(AU7:AU12)</f>
        <v>0</v>
      </c>
      <c r="AV6" s="136">
        <f>IF(AT6=0," ",IF(AU6/AT6*100&gt;200,"св.200",AU6/AT6))</f>
        <v>0</v>
      </c>
    </row>
    <row r="7" spans="1:49" s="16" customFormat="1" ht="15.75" outlineLevel="1" x14ac:dyDescent="0.25">
      <c r="A7" s="40"/>
      <c r="B7" s="40">
        <v>1</v>
      </c>
      <c r="C7" s="41" t="s">
        <v>1</v>
      </c>
      <c r="D7" s="109">
        <f t="shared" ref="D7:D12" si="2">G7+M7+J7+P7+S7+V7+Y7+AB7+AE7</f>
        <v>4201.7567600000002</v>
      </c>
      <c r="E7" s="27">
        <f t="shared" ref="E7:E12" si="3">H7+K7+N7+Q7+T7+W7+Z7+AC7+AF7</f>
        <v>5686.2804800000004</v>
      </c>
      <c r="F7" s="30">
        <f t="shared" ref="F7:F35" si="4">IF(D7=0," ",IF(E7/D7*100&gt;200,"св.200",E7/D7))</f>
        <v>1.3533102473071288</v>
      </c>
      <c r="G7" s="110">
        <v>154.45049</v>
      </c>
      <c r="H7" s="31">
        <v>851.2805699999999</v>
      </c>
      <c r="I7" s="30" t="str">
        <f t="shared" ref="I7:I35" si="5">IF(G7=0," ",IF(H7/G7*100&gt;200,"св.200",H7/G7))</f>
        <v>св.200</v>
      </c>
      <c r="J7" s="110">
        <v>122.90024000000001</v>
      </c>
      <c r="K7" s="31">
        <v>1023</v>
      </c>
      <c r="L7" s="30" t="str">
        <f t="shared" ref="L7:L35" si="6">IF(J7=0," ",IF(K7/J7*100&gt;200,"св.200",K7/J7))</f>
        <v>св.200</v>
      </c>
      <c r="M7" s="110">
        <v>18.065819999999999</v>
      </c>
      <c r="N7" s="31">
        <v>17.268240000000002</v>
      </c>
      <c r="O7" s="30">
        <f t="shared" ref="O7:O35" si="7">IF(M7=0," ",IF(N7/M7*100&gt;200,"св.200",N7/M7))</f>
        <v>0.95585143658023841</v>
      </c>
      <c r="P7" s="110"/>
      <c r="Q7" s="31">
        <v>166.29599999999999</v>
      </c>
      <c r="R7" s="30" t="str">
        <f t="shared" ref="R7:R35" si="8">IF(P7=0," ",IF(Q7/P7*100&gt;200,"св.200",Q7/P7))</f>
        <v xml:space="preserve"> </v>
      </c>
      <c r="S7" s="110">
        <v>116.50725999999999</v>
      </c>
      <c r="T7" s="31">
        <v>203.07339000000002</v>
      </c>
      <c r="U7" s="30">
        <f>IF(T7=0," ",IF(T7/S7*100&gt;200,"св.200",T7/S7))</f>
        <v>1.7430106072359786</v>
      </c>
      <c r="V7" s="110">
        <v>2158.03683</v>
      </c>
      <c r="W7" s="31">
        <v>1570.16057</v>
      </c>
      <c r="X7" s="30">
        <f t="shared" ref="X7:X35" si="9">IF(V7=0," ",IF(W7/V7*100&gt;200,"св.200",W7/V7))</f>
        <v>0.72758747588195705</v>
      </c>
      <c r="Y7" s="110">
        <v>1631.7961200000002</v>
      </c>
      <c r="Z7" s="31">
        <v>1855.20171</v>
      </c>
      <c r="AA7" s="30">
        <f t="shared" ref="AA7:AA35" si="10">IF(Y7=0," ",IF(Z7/Y7*100&gt;200,"св.200",Z7/Y7))</f>
        <v>1.1369077835532542</v>
      </c>
      <c r="AB7" s="110"/>
      <c r="AC7" s="31"/>
      <c r="AD7" s="30" t="str">
        <f t="shared" ref="AD7:AD35" si="11">IF(AB7=0," ",IF(AC7/AB7*100&gt;200,"св.200",AC7/AB7))</f>
        <v xml:space="preserve"> </v>
      </c>
      <c r="AE7" s="110"/>
      <c r="AF7" s="31"/>
      <c r="AG7" s="32" t="str">
        <f>IF(AF7=0," ",IF(AF7/AE7*100&gt;200,"св.200",AF7/AE7))</f>
        <v xml:space="preserve"> </v>
      </c>
      <c r="AH7" s="110"/>
      <c r="AI7" s="31"/>
      <c r="AJ7" s="32" t="str">
        <f t="shared" si="1"/>
        <v xml:space="preserve"> </v>
      </c>
      <c r="AK7" s="110"/>
      <c r="AL7" s="31"/>
      <c r="AM7" s="32" t="str">
        <f t="shared" ref="AM7:AM35" si="12">IF(AK7=0," ",IF(AL7/AK7*100&gt;200,"св.200",AL7/AK7))</f>
        <v xml:space="preserve"> </v>
      </c>
      <c r="AN7" s="110"/>
      <c r="AO7" s="31"/>
      <c r="AP7" s="32" t="s">
        <v>186</v>
      </c>
      <c r="AQ7" s="110"/>
      <c r="AR7" s="31"/>
      <c r="AS7" s="32" t="str">
        <f>IF(AR7=0," ",IF(AR7/AQ7*100&gt;200,"св.200",AR7/AQ7))</f>
        <v xml:space="preserve"> </v>
      </c>
      <c r="AT7" s="149"/>
      <c r="AU7" s="51"/>
      <c r="AV7" s="32" t="str">
        <f>IF(AT7=0," ",IF(AU7/AT7*100&gt;200,"св.200",AU7/AT7))</f>
        <v xml:space="preserve"> </v>
      </c>
    </row>
    <row r="8" spans="1:49" s="16" customFormat="1" ht="15.75" outlineLevel="1" x14ac:dyDescent="0.25">
      <c r="A8" s="40"/>
      <c r="B8" s="40">
        <v>2</v>
      </c>
      <c r="C8" s="41" t="s">
        <v>178</v>
      </c>
      <c r="D8" s="109">
        <f t="shared" si="2"/>
        <v>191702.61196000001</v>
      </c>
      <c r="E8" s="27">
        <f t="shared" si="3"/>
        <v>304781.50959000009</v>
      </c>
      <c r="F8" s="30">
        <f t="shared" si="4"/>
        <v>1.5898662332967832</v>
      </c>
      <c r="G8" s="110">
        <v>17029.2883</v>
      </c>
      <c r="H8" s="31">
        <v>46018.491320000001</v>
      </c>
      <c r="I8" s="30" t="str">
        <f t="shared" si="5"/>
        <v>св.200</v>
      </c>
      <c r="J8" s="110">
        <v>2381.3783399999998</v>
      </c>
      <c r="K8" s="31">
        <v>19822.19052</v>
      </c>
      <c r="L8" s="30" t="str">
        <f t="shared" si="6"/>
        <v>св.200</v>
      </c>
      <c r="M8" s="110">
        <v>5825.40834</v>
      </c>
      <c r="N8" s="31">
        <v>6413.6996799999997</v>
      </c>
      <c r="O8" s="30">
        <f t="shared" si="7"/>
        <v>1.1009871421305377</v>
      </c>
      <c r="P8" s="110">
        <v>0.42</v>
      </c>
      <c r="Q8" s="31">
        <v>434.71477000000004</v>
      </c>
      <c r="R8" s="30" t="str">
        <f t="shared" si="8"/>
        <v>св.200</v>
      </c>
      <c r="S8" s="110">
        <v>3703.7451000000001</v>
      </c>
      <c r="T8" s="31">
        <v>6664.5491500000007</v>
      </c>
      <c r="U8" s="30">
        <f>IF(S9=0," ",IF(T8/S8*100&gt;200,"св.200",T8/S8))</f>
        <v>1.7994081585150123</v>
      </c>
      <c r="V8" s="110">
        <v>76031.784390000001</v>
      </c>
      <c r="W8" s="31">
        <v>55450.186170000001</v>
      </c>
      <c r="X8" s="30">
        <f t="shared" si="9"/>
        <v>0.72930270695176569</v>
      </c>
      <c r="Y8" s="110">
        <v>86679.600900000005</v>
      </c>
      <c r="Z8" s="31">
        <v>169956.21633000002</v>
      </c>
      <c r="AA8" s="30">
        <f t="shared" si="10"/>
        <v>1.9607406421503264</v>
      </c>
      <c r="AB8" s="110">
        <v>48.069000000000003</v>
      </c>
      <c r="AC8" s="31"/>
      <c r="AD8" s="30">
        <f t="shared" si="11"/>
        <v>0</v>
      </c>
      <c r="AE8" s="110">
        <v>2.9175900000000001</v>
      </c>
      <c r="AF8" s="31">
        <v>21.461650000000002</v>
      </c>
      <c r="AG8" s="32" t="str">
        <f>IF(AF8=0," ",IF(AF8/AE8*100&gt;200,"св.200",AF8/AE8))</f>
        <v>св.200</v>
      </c>
      <c r="AH8" s="110">
        <v>0.93259999999999998</v>
      </c>
      <c r="AI8" s="31">
        <v>19.670870000000001</v>
      </c>
      <c r="AJ8" s="32" t="str">
        <f t="shared" si="1"/>
        <v>св.200</v>
      </c>
      <c r="AK8" s="110">
        <v>0.17877999999999999</v>
      </c>
      <c r="AL8" s="31"/>
      <c r="AM8" s="32">
        <f t="shared" si="12"/>
        <v>0</v>
      </c>
      <c r="AN8" s="110"/>
      <c r="AO8" s="31"/>
      <c r="AP8" s="32">
        <v>1</v>
      </c>
      <c r="AQ8" s="110">
        <v>1.79078</v>
      </c>
      <c r="AR8" s="31">
        <v>1.79078</v>
      </c>
      <c r="AS8" s="32">
        <f>IF(AQ8=0," ",IF(AR8/AQ8*100&gt;200,"св.200",AR8/AQ8))</f>
        <v>1</v>
      </c>
      <c r="AT8" s="149">
        <f t="shared" ref="AT8:AU13" si="13">AE8-AH8-AK8-AN8-AQ8</f>
        <v>1.5430000000000277E-2</v>
      </c>
      <c r="AU8" s="51"/>
      <c r="AV8" s="32">
        <f t="shared" ref="AV8:AV34" si="14">IF(AT8=0," ",IF(AU8/AT8*100&gt;200,"св.200",AU8/AT8))</f>
        <v>0</v>
      </c>
    </row>
    <row r="9" spans="1:49" s="16" customFormat="1" ht="15.75" outlineLevel="1" x14ac:dyDescent="0.25">
      <c r="A9" s="40"/>
      <c r="B9" s="40">
        <v>3</v>
      </c>
      <c r="C9" s="41" t="s">
        <v>2</v>
      </c>
      <c r="D9" s="109">
        <f t="shared" si="2"/>
        <v>17496.079400000002</v>
      </c>
      <c r="E9" s="27">
        <f t="shared" si="3"/>
        <v>20408.80024</v>
      </c>
      <c r="F9" s="30">
        <f t="shared" si="4"/>
        <v>1.1664784877462318</v>
      </c>
      <c r="G9" s="110">
        <v>545.27175</v>
      </c>
      <c r="H9" s="31">
        <v>2651.4</v>
      </c>
      <c r="I9" s="30" t="str">
        <f t="shared" si="5"/>
        <v>св.200</v>
      </c>
      <c r="J9" s="110">
        <v>404.25689</v>
      </c>
      <c r="K9" s="31">
        <v>3364.9692</v>
      </c>
      <c r="L9" s="30" t="str">
        <f t="shared" si="6"/>
        <v>св.200</v>
      </c>
      <c r="M9" s="110">
        <v>562.83511999999996</v>
      </c>
      <c r="N9" s="31">
        <v>821.78278</v>
      </c>
      <c r="O9" s="30">
        <f t="shared" si="7"/>
        <v>1.4600772958162243</v>
      </c>
      <c r="P9" s="110">
        <v>0.10443999999999999</v>
      </c>
      <c r="Q9" s="31">
        <v>18.167099999999998</v>
      </c>
      <c r="R9" s="30" t="str">
        <f t="shared" si="8"/>
        <v>св.200</v>
      </c>
      <c r="S9" s="110">
        <v>191.45483999999999</v>
      </c>
      <c r="T9" s="31">
        <v>391.35515000000004</v>
      </c>
      <c r="U9" s="30" t="str">
        <f>IF(S10=0," ",IF(T9/S9*100&gt;200,"св.200",T9/S9))</f>
        <v>св.200</v>
      </c>
      <c r="V9" s="110">
        <v>7249.9761900000003</v>
      </c>
      <c r="W9" s="31">
        <v>5501.0970099999995</v>
      </c>
      <c r="X9" s="30">
        <f t="shared" si="9"/>
        <v>0.75877449329940483</v>
      </c>
      <c r="Y9" s="110">
        <v>8542.1801699999996</v>
      </c>
      <c r="Z9" s="31">
        <v>7660.0290000000005</v>
      </c>
      <c r="AA9" s="30">
        <f t="shared" si="10"/>
        <v>0.89672997379543695</v>
      </c>
      <c r="AB9" s="110"/>
      <c r="AC9" s="31"/>
      <c r="AD9" s="30" t="str">
        <f t="shared" si="11"/>
        <v xml:space="preserve"> </v>
      </c>
      <c r="AE9" s="110"/>
      <c r="AF9" s="31"/>
      <c r="AG9" s="32" t="str">
        <f t="shared" ref="AG9:AG35" si="15">IF(AE9=0," ",IF(AF9/AE9*100&gt;200,"св.200",AF9/AE9))</f>
        <v xml:space="preserve"> </v>
      </c>
      <c r="AH9" s="110"/>
      <c r="AI9" s="31"/>
      <c r="AJ9" s="32" t="str">
        <f t="shared" si="1"/>
        <v xml:space="preserve"> </v>
      </c>
      <c r="AK9" s="110"/>
      <c r="AL9" s="31"/>
      <c r="AM9" s="32" t="str">
        <f t="shared" si="12"/>
        <v xml:space="preserve"> </v>
      </c>
      <c r="AN9" s="110"/>
      <c r="AO9" s="31"/>
      <c r="AP9" s="32" t="s">
        <v>186</v>
      </c>
      <c r="AQ9" s="110"/>
      <c r="AR9" s="31"/>
      <c r="AS9" s="32" t="str">
        <f t="shared" ref="AS9:AS35" si="16">IF(AQ9=0," ",IF(AR9/AQ9*100&gt;200,"св.200",AR9/AQ9))</f>
        <v xml:space="preserve"> </v>
      </c>
      <c r="AT9" s="149"/>
      <c r="AU9" s="51"/>
      <c r="AV9" s="32" t="str">
        <f t="shared" si="14"/>
        <v xml:space="preserve"> </v>
      </c>
    </row>
    <row r="10" spans="1:49" s="16" customFormat="1" ht="15.75" outlineLevel="1" x14ac:dyDescent="0.25">
      <c r="A10" s="40"/>
      <c r="B10" s="40">
        <v>4</v>
      </c>
      <c r="C10" s="41" t="s">
        <v>3</v>
      </c>
      <c r="D10" s="109">
        <f t="shared" si="2"/>
        <v>9271.2851099999989</v>
      </c>
      <c r="E10" s="27">
        <f t="shared" si="3"/>
        <v>10165.680699999999</v>
      </c>
      <c r="F10" s="30">
        <f t="shared" si="4"/>
        <v>1.0964694300076379</v>
      </c>
      <c r="G10" s="110">
        <v>952.57086000000004</v>
      </c>
      <c r="H10" s="31">
        <v>2317.5164399999999</v>
      </c>
      <c r="I10" s="30" t="str">
        <f t="shared" si="5"/>
        <v>св.200</v>
      </c>
      <c r="J10" s="110">
        <v>76.626570000000001</v>
      </c>
      <c r="K10" s="31">
        <v>637.82821999999999</v>
      </c>
      <c r="L10" s="30" t="str">
        <f t="shared" si="6"/>
        <v>св.200</v>
      </c>
      <c r="M10" s="110">
        <v>140.67735000000002</v>
      </c>
      <c r="N10" s="31">
        <v>154.88312999999999</v>
      </c>
      <c r="O10" s="30">
        <f t="shared" si="7"/>
        <v>1.1009812880325083</v>
      </c>
      <c r="P10" s="110"/>
      <c r="Q10" s="31"/>
      <c r="R10" s="30" t="str">
        <f t="shared" si="8"/>
        <v xml:space="preserve"> </v>
      </c>
      <c r="S10" s="110">
        <v>199.71468999999999</v>
      </c>
      <c r="T10" s="31">
        <v>354.42371999999995</v>
      </c>
      <c r="U10" s="30">
        <f>IF(S11=0," ",IF(T10/S10*100&gt;200,"св.200",T10/S10))</f>
        <v>1.7746502272817286</v>
      </c>
      <c r="V10" s="110">
        <v>5852.6133099999997</v>
      </c>
      <c r="W10" s="31">
        <v>4512.4733499999993</v>
      </c>
      <c r="X10" s="30">
        <f t="shared" si="9"/>
        <v>0.77101853667485842</v>
      </c>
      <c r="Y10" s="110">
        <v>2046.21922</v>
      </c>
      <c r="Z10" s="31">
        <v>2188.55584</v>
      </c>
      <c r="AA10" s="30">
        <f t="shared" si="10"/>
        <v>1.0695607873334314</v>
      </c>
      <c r="AB10" s="110"/>
      <c r="AC10" s="31"/>
      <c r="AD10" s="30" t="str">
        <f t="shared" si="11"/>
        <v xml:space="preserve"> </v>
      </c>
      <c r="AE10" s="110">
        <v>2.8631100000000003</v>
      </c>
      <c r="AF10" s="31"/>
      <c r="AG10" s="32">
        <f t="shared" si="15"/>
        <v>0</v>
      </c>
      <c r="AH10" s="110"/>
      <c r="AI10" s="31"/>
      <c r="AJ10" s="32" t="str">
        <f t="shared" si="1"/>
        <v xml:space="preserve"> </v>
      </c>
      <c r="AK10" s="110">
        <v>2.7827299999999999</v>
      </c>
      <c r="AL10" s="31"/>
      <c r="AM10" s="32">
        <f t="shared" si="12"/>
        <v>0</v>
      </c>
      <c r="AN10" s="110"/>
      <c r="AO10" s="31"/>
      <c r="AP10" s="32">
        <v>1</v>
      </c>
      <c r="AQ10" s="115">
        <v>6.8000000000000005E-4</v>
      </c>
      <c r="AR10" s="95"/>
      <c r="AS10" s="32">
        <f t="shared" si="16"/>
        <v>0</v>
      </c>
      <c r="AT10" s="149">
        <f t="shared" si="13"/>
        <v>7.970000000000034E-2</v>
      </c>
      <c r="AU10" s="51"/>
      <c r="AV10" s="32">
        <f t="shared" si="14"/>
        <v>0</v>
      </c>
    </row>
    <row r="11" spans="1:49" s="16" customFormat="1" ht="15.75" outlineLevel="1" x14ac:dyDescent="0.25">
      <c r="A11" s="40"/>
      <c r="B11" s="40">
        <v>5</v>
      </c>
      <c r="C11" s="41" t="s">
        <v>162</v>
      </c>
      <c r="D11" s="109">
        <f t="shared" si="2"/>
        <v>3839.84719</v>
      </c>
      <c r="E11" s="27">
        <f t="shared" si="3"/>
        <v>6168.1328699999995</v>
      </c>
      <c r="F11" s="30">
        <f t="shared" si="4"/>
        <v>1.6063485250307576</v>
      </c>
      <c r="G11" s="110">
        <v>505.34146000000004</v>
      </c>
      <c r="H11" s="31">
        <v>2309.1105400000001</v>
      </c>
      <c r="I11" s="30" t="str">
        <f t="shared" si="5"/>
        <v>св.200</v>
      </c>
      <c r="J11" s="110">
        <v>101.65271000000001</v>
      </c>
      <c r="K11" s="31">
        <v>846.14071000000001</v>
      </c>
      <c r="L11" s="30" t="str">
        <f t="shared" si="6"/>
        <v>св.200</v>
      </c>
      <c r="M11" s="110">
        <v>121.33967999999999</v>
      </c>
      <c r="N11" s="31">
        <v>287.02615999999995</v>
      </c>
      <c r="O11" s="30" t="str">
        <f t="shared" si="7"/>
        <v>св.200</v>
      </c>
      <c r="P11" s="110"/>
      <c r="Q11" s="31">
        <v>13.11</v>
      </c>
      <c r="R11" s="30" t="str">
        <f t="shared" si="8"/>
        <v xml:space="preserve"> </v>
      </c>
      <c r="S11" s="110">
        <v>93.043240000000011</v>
      </c>
      <c r="T11" s="31">
        <v>262.45576</v>
      </c>
      <c r="U11" s="30" t="str">
        <f>IF(S12=0," ",IF(T11/S11*100&gt;200,"св.200",T11/S11))</f>
        <v>св.200</v>
      </c>
      <c r="V11" s="110">
        <v>1489.9380900000001</v>
      </c>
      <c r="W11" s="31">
        <v>1113.2442599999999</v>
      </c>
      <c r="X11" s="30">
        <f t="shared" si="9"/>
        <v>0.74717484402321699</v>
      </c>
      <c r="Y11" s="110">
        <v>1528.47201</v>
      </c>
      <c r="Z11" s="31">
        <v>1337.0454399999999</v>
      </c>
      <c r="AA11" s="30">
        <f t="shared" si="10"/>
        <v>0.87475951882167602</v>
      </c>
      <c r="AB11" s="110"/>
      <c r="AC11" s="31"/>
      <c r="AD11" s="30" t="str">
        <f t="shared" si="11"/>
        <v xml:space="preserve"> </v>
      </c>
      <c r="AE11" s="110">
        <v>0.06</v>
      </c>
      <c r="AF11" s="31"/>
      <c r="AG11" s="32">
        <f t="shared" si="15"/>
        <v>0</v>
      </c>
      <c r="AH11" s="110"/>
      <c r="AI11" s="31"/>
      <c r="AJ11" s="32" t="str">
        <f t="shared" si="1"/>
        <v xml:space="preserve"> </v>
      </c>
      <c r="AK11" s="110"/>
      <c r="AL11" s="31"/>
      <c r="AM11" s="32" t="str">
        <f t="shared" si="12"/>
        <v xml:space="preserve"> </v>
      </c>
      <c r="AN11" s="110">
        <v>0.06</v>
      </c>
      <c r="AO11" s="31"/>
      <c r="AP11" s="32">
        <v>1</v>
      </c>
      <c r="AQ11" s="116"/>
      <c r="AR11" s="96"/>
      <c r="AS11" s="32" t="str">
        <f t="shared" si="16"/>
        <v xml:space="preserve"> </v>
      </c>
      <c r="AT11" s="149"/>
      <c r="AU11" s="51"/>
      <c r="AV11" s="32" t="str">
        <f t="shared" si="14"/>
        <v xml:space="preserve"> </v>
      </c>
    </row>
    <row r="12" spans="1:49" s="16" customFormat="1" ht="15.75" outlineLevel="1" x14ac:dyDescent="0.25">
      <c r="A12" s="40"/>
      <c r="B12" s="40">
        <v>6</v>
      </c>
      <c r="C12" s="41" t="s">
        <v>177</v>
      </c>
      <c r="D12" s="109">
        <f t="shared" si="2"/>
        <v>12049.585010000001</v>
      </c>
      <c r="E12" s="27">
        <f t="shared" si="3"/>
        <v>16191.236449999999</v>
      </c>
      <c r="F12" s="30">
        <f t="shared" si="4"/>
        <v>1.3437173509762224</v>
      </c>
      <c r="G12" s="110">
        <v>641.61893000000009</v>
      </c>
      <c r="H12" s="31">
        <v>3202.0773599999998</v>
      </c>
      <c r="I12" s="30" t="str">
        <f t="shared" si="5"/>
        <v>св.200</v>
      </c>
      <c r="J12" s="110">
        <v>281.29496</v>
      </c>
      <c r="K12" s="31">
        <v>2341.4535000000001</v>
      </c>
      <c r="L12" s="30" t="str">
        <f t="shared" si="6"/>
        <v>св.200</v>
      </c>
      <c r="M12" s="110">
        <v>628.35593999999992</v>
      </c>
      <c r="N12" s="31">
        <v>959.90992000000006</v>
      </c>
      <c r="O12" s="30">
        <f t="shared" si="7"/>
        <v>1.5276531323949929</v>
      </c>
      <c r="P12" s="110"/>
      <c r="Q12" s="31">
        <v>0</v>
      </c>
      <c r="R12" s="30" t="str">
        <f t="shared" si="8"/>
        <v xml:space="preserve"> </v>
      </c>
      <c r="S12" s="110">
        <v>156.46369000000001</v>
      </c>
      <c r="T12" s="31">
        <v>391.77994999999999</v>
      </c>
      <c r="U12" s="30" t="str">
        <f>IF(S12=0," ",IF(T12/S12*100&gt;200,"св.200",T12/S12))</f>
        <v>св.200</v>
      </c>
      <c r="V12" s="110">
        <v>5370.5429199999999</v>
      </c>
      <c r="W12" s="31">
        <v>3846.1586400000001</v>
      </c>
      <c r="X12" s="30">
        <f t="shared" si="9"/>
        <v>0.7161582538846929</v>
      </c>
      <c r="Y12" s="110">
        <v>4919.4574299999995</v>
      </c>
      <c r="Z12" s="31">
        <v>5386.5538399999996</v>
      </c>
      <c r="AA12" s="30">
        <f t="shared" si="10"/>
        <v>1.0949487655186398</v>
      </c>
      <c r="AB12" s="111">
        <v>50.823999999999998</v>
      </c>
      <c r="AC12" s="100">
        <v>63.229440000000004</v>
      </c>
      <c r="AD12" s="30">
        <f t="shared" si="11"/>
        <v>1.2440862584605699</v>
      </c>
      <c r="AE12" s="110">
        <v>1.0271400000000002</v>
      </c>
      <c r="AF12" s="31">
        <v>7.3799999999999991E-2</v>
      </c>
      <c r="AG12" s="32">
        <f t="shared" si="15"/>
        <v>7.184999123780593E-2</v>
      </c>
      <c r="AH12" s="110">
        <v>0.29099999999999998</v>
      </c>
      <c r="AI12" s="31"/>
      <c r="AJ12" s="32">
        <f t="shared" si="1"/>
        <v>0</v>
      </c>
      <c r="AK12" s="110"/>
      <c r="AL12" s="31"/>
      <c r="AM12" s="32" t="str">
        <f t="shared" si="12"/>
        <v xml:space="preserve"> </v>
      </c>
      <c r="AN12" s="110"/>
      <c r="AO12" s="31"/>
      <c r="AP12" s="32">
        <v>1</v>
      </c>
      <c r="AQ12" s="110">
        <v>7.3799999999999991E-2</v>
      </c>
      <c r="AR12" s="31">
        <v>7.3799999999999991E-2</v>
      </c>
      <c r="AS12" s="32">
        <f t="shared" si="16"/>
        <v>1</v>
      </c>
      <c r="AT12" s="149">
        <f t="shared" si="13"/>
        <v>0.66234000000000026</v>
      </c>
      <c r="AU12" s="51"/>
      <c r="AV12" s="32">
        <f t="shared" si="14"/>
        <v>0</v>
      </c>
    </row>
    <row r="13" spans="1:49" s="54" customFormat="1" ht="47.25" x14ac:dyDescent="0.25">
      <c r="A13" s="53">
        <v>2</v>
      </c>
      <c r="B13" s="53"/>
      <c r="C13" s="133" t="s">
        <v>4</v>
      </c>
      <c r="D13" s="137">
        <f>SUM(D14:D34)</f>
        <v>22528.567749999998</v>
      </c>
      <c r="E13" s="137">
        <f>SUM(E14:E34)</f>
        <v>51537.588699999993</v>
      </c>
      <c r="F13" s="136" t="str">
        <f t="shared" si="4"/>
        <v>св.200</v>
      </c>
      <c r="G13" s="138">
        <f>SUM(G14:G34)</f>
        <v>17737.390900000002</v>
      </c>
      <c r="H13" s="138">
        <f>SUM(H14:H34)</f>
        <v>36067.882899999997</v>
      </c>
      <c r="I13" s="136" t="str">
        <f t="shared" si="5"/>
        <v>св.200</v>
      </c>
      <c r="J13" s="138">
        <f>SUM(J14:J34)</f>
        <v>968.08082000000013</v>
      </c>
      <c r="K13" s="138">
        <f>SUM(K14:K34)</f>
        <v>8058.1751499999991</v>
      </c>
      <c r="L13" s="136" t="str">
        <f t="shared" si="6"/>
        <v>св.200</v>
      </c>
      <c r="M13" s="138">
        <f>SUM(M14:M34)</f>
        <v>1627.5071800000003</v>
      </c>
      <c r="N13" s="138">
        <f>SUM(N14:N34)</f>
        <v>1878.9250900000004</v>
      </c>
      <c r="O13" s="136">
        <f t="shared" si="7"/>
        <v>1.1544803691741625</v>
      </c>
      <c r="P13" s="138">
        <f>SUM(P14:P34)</f>
        <v>282.89197000000001</v>
      </c>
      <c r="Q13" s="138">
        <f>SUM(Q14:Q34)</f>
        <v>1202.9103499999999</v>
      </c>
      <c r="R13" s="136" t="str">
        <f t="shared" si="8"/>
        <v>св.200</v>
      </c>
      <c r="S13" s="138">
        <f>SUM(S14:S34)</f>
        <v>1218.39303</v>
      </c>
      <c r="T13" s="138">
        <f>SUM(T14:T34)</f>
        <v>2552.2584900000002</v>
      </c>
      <c r="U13" s="136" t="str">
        <f t="shared" ref="U13:U35" si="17">IF(S13=0," ",IF(T13/S13*100&gt;200,"св.200",T13/S13))</f>
        <v>св.200</v>
      </c>
      <c r="V13" s="138">
        <f>SUM(V14:V34)</f>
        <v>0</v>
      </c>
      <c r="W13" s="138">
        <f>SUM(W14:W34)</f>
        <v>0</v>
      </c>
      <c r="X13" s="136" t="str">
        <f t="shared" si="9"/>
        <v xml:space="preserve"> </v>
      </c>
      <c r="Y13" s="138">
        <f>SUM(Y14:Y34)</f>
        <v>0</v>
      </c>
      <c r="Z13" s="138">
        <f>SUM(Z14:Z34)</f>
        <v>0</v>
      </c>
      <c r="AA13" s="136" t="str">
        <f t="shared" si="10"/>
        <v xml:space="preserve"> </v>
      </c>
      <c r="AB13" s="138">
        <f>SUM(AB14:AB34)</f>
        <v>692.202</v>
      </c>
      <c r="AC13" s="138">
        <f>SUM(AC14:AC34)</f>
        <v>1776.7997500000001</v>
      </c>
      <c r="AD13" s="136" t="str">
        <f t="shared" si="11"/>
        <v>св.200</v>
      </c>
      <c r="AE13" s="138">
        <f>SUM(AE14:AE34)</f>
        <v>2.1018500000000002</v>
      </c>
      <c r="AF13" s="138">
        <f>SUM(AF14:AF34)</f>
        <v>0.63697000000000004</v>
      </c>
      <c r="AG13" s="136">
        <f t="shared" si="15"/>
        <v>0.30305207317363275</v>
      </c>
      <c r="AH13" s="138">
        <f>SUM(AH14:AH34)</f>
        <v>0</v>
      </c>
      <c r="AI13" s="138">
        <f>SUM(AI14:AI34)</f>
        <v>0</v>
      </c>
      <c r="AJ13" s="136" t="str">
        <f t="shared" ref="AJ13:AJ35" si="18">IF(AH13=0," ",IF(AI13/AH13*100&gt;200,"св.200",AI13/AH13))</f>
        <v xml:space="preserve"> </v>
      </c>
      <c r="AK13" s="138">
        <f>SUM(AK14:AK34)</f>
        <v>0.46173999999999998</v>
      </c>
      <c r="AL13" s="138">
        <f>SUM(AL14:AL34)</f>
        <v>0</v>
      </c>
      <c r="AM13" s="136">
        <f t="shared" si="12"/>
        <v>0</v>
      </c>
      <c r="AN13" s="138">
        <f>SUM(AN14:AN34)</f>
        <v>0.32149000000000005</v>
      </c>
      <c r="AO13" s="138">
        <f>SUM(AO14:AO34)</f>
        <v>0.15736</v>
      </c>
      <c r="AP13" s="136">
        <f t="shared" ref="AP13:AP35" si="19">IF(AN13=0," ",IF(AO13/AN13*100&gt;200,"св.200",AO13/AN13))</f>
        <v>0.48947090111667541</v>
      </c>
      <c r="AQ13" s="138">
        <f>SUM(AQ14:AQ34)</f>
        <v>1.141E-2</v>
      </c>
      <c r="AR13" s="138">
        <f>SUM(AR14:AR34)</f>
        <v>0.16650999999999999</v>
      </c>
      <c r="AS13" s="136" t="str">
        <f t="shared" si="16"/>
        <v>св.200</v>
      </c>
      <c r="AT13" s="138">
        <f t="shared" si="13"/>
        <v>1.3072100000000002</v>
      </c>
      <c r="AU13" s="138">
        <f t="shared" si="13"/>
        <v>0.31310000000000004</v>
      </c>
      <c r="AV13" s="136">
        <f>IF(AT13=0," ",IF(AU13/AT13*100&gt;200,"св.200",AU13/AT13))</f>
        <v>0.2395177515471883</v>
      </c>
    </row>
    <row r="14" spans="1:49" s="16" customFormat="1" ht="15.75" outlineLevel="1" x14ac:dyDescent="0.25">
      <c r="A14" s="40"/>
      <c r="B14" s="40">
        <v>1</v>
      </c>
      <c r="C14" s="41" t="s">
        <v>5</v>
      </c>
      <c r="D14" s="109">
        <f t="shared" ref="D14:D34" si="20">G14+M14+J14+P14+S14+V14+Y14+AB14+AE14</f>
        <v>229.42139999999995</v>
      </c>
      <c r="E14" s="27">
        <f t="shared" ref="E14:E34" si="21">H14+K14+N14+Q14+T14+W14+Z14+AC14+AF14</f>
        <v>401.53415999999999</v>
      </c>
      <c r="F14" s="30">
        <f t="shared" si="4"/>
        <v>1.750203599141144</v>
      </c>
      <c r="G14" s="109">
        <v>176.23335999999998</v>
      </c>
      <c r="H14" s="27">
        <v>274.14614</v>
      </c>
      <c r="I14" s="30">
        <f t="shared" si="5"/>
        <v>1.5555859571649775</v>
      </c>
      <c r="J14" s="109">
        <v>9.0441299999999991</v>
      </c>
      <c r="K14" s="27">
        <v>75.281259999999989</v>
      </c>
      <c r="L14" s="30" t="str">
        <f t="shared" si="6"/>
        <v>св.200</v>
      </c>
      <c r="M14" s="109">
        <v>12.629</v>
      </c>
      <c r="N14" s="27">
        <v>12.183999999999999</v>
      </c>
      <c r="O14" s="30">
        <f t="shared" si="7"/>
        <v>0.96476363924301212</v>
      </c>
      <c r="P14" s="109">
        <v>19.39</v>
      </c>
      <c r="Q14" s="27">
        <v>19.531950000000002</v>
      </c>
      <c r="R14" s="30">
        <f t="shared" si="8"/>
        <v>1.0073207839092317</v>
      </c>
      <c r="S14" s="109">
        <v>12.12491</v>
      </c>
      <c r="T14" s="27">
        <v>20.390810000000002</v>
      </c>
      <c r="U14" s="30">
        <f t="shared" si="17"/>
        <v>1.6817287715950058</v>
      </c>
      <c r="V14" s="109"/>
      <c r="W14" s="27"/>
      <c r="X14" s="30" t="str">
        <f t="shared" si="9"/>
        <v xml:space="preserve"> </v>
      </c>
      <c r="Y14" s="109"/>
      <c r="Z14" s="27"/>
      <c r="AA14" s="30" t="str">
        <f t="shared" si="10"/>
        <v xml:space="preserve"> </v>
      </c>
      <c r="AB14" s="109"/>
      <c r="AC14" s="27"/>
      <c r="AD14" s="30" t="str">
        <f t="shared" si="11"/>
        <v xml:space="preserve"> </v>
      </c>
      <c r="AE14" s="109"/>
      <c r="AF14" s="27"/>
      <c r="AG14" s="32" t="str">
        <f t="shared" si="15"/>
        <v xml:space="preserve"> </v>
      </c>
      <c r="AH14" s="109"/>
      <c r="AI14" s="27"/>
      <c r="AJ14" s="32" t="str">
        <f t="shared" si="18"/>
        <v xml:space="preserve"> </v>
      </c>
      <c r="AK14" s="109"/>
      <c r="AL14" s="27"/>
      <c r="AM14" s="32" t="str">
        <f t="shared" si="12"/>
        <v xml:space="preserve"> </v>
      </c>
      <c r="AN14" s="109"/>
      <c r="AO14" s="27"/>
      <c r="AP14" s="32" t="str">
        <f t="shared" si="19"/>
        <v xml:space="preserve"> </v>
      </c>
      <c r="AQ14" s="109"/>
      <c r="AR14" s="27"/>
      <c r="AS14" s="32" t="str">
        <f t="shared" si="16"/>
        <v xml:space="preserve"> </v>
      </c>
      <c r="AT14" s="118"/>
      <c r="AU14" s="51"/>
      <c r="AV14" s="32" t="str">
        <f t="shared" si="14"/>
        <v xml:space="preserve"> </v>
      </c>
    </row>
    <row r="15" spans="1:49" s="16" customFormat="1" ht="15.75" outlineLevel="1" x14ac:dyDescent="0.25">
      <c r="A15" s="40"/>
      <c r="B15" s="40">
        <v>2</v>
      </c>
      <c r="C15" s="41" t="s">
        <v>6</v>
      </c>
      <c r="D15" s="109">
        <f t="shared" si="20"/>
        <v>656.34091000000001</v>
      </c>
      <c r="E15" s="27">
        <f t="shared" si="21"/>
        <v>1106.6889699999999</v>
      </c>
      <c r="F15" s="30">
        <f t="shared" si="4"/>
        <v>1.6861496108782856</v>
      </c>
      <c r="G15" s="109">
        <v>594.10924999999997</v>
      </c>
      <c r="H15" s="27">
        <v>804.88979000000006</v>
      </c>
      <c r="I15" s="30">
        <f t="shared" si="5"/>
        <v>1.3547841411322918</v>
      </c>
      <c r="J15" s="109">
        <v>25.459709999999998</v>
      </c>
      <c r="K15" s="27">
        <v>211.92189999999999</v>
      </c>
      <c r="L15" s="30" t="str">
        <f t="shared" si="6"/>
        <v>св.200</v>
      </c>
      <c r="M15" s="109">
        <v>4.3446300000000004</v>
      </c>
      <c r="N15" s="27">
        <v>7.9977399999999994</v>
      </c>
      <c r="O15" s="30">
        <f t="shared" si="7"/>
        <v>1.8408333966298622</v>
      </c>
      <c r="P15" s="109"/>
      <c r="Q15" s="27">
        <v>26.87097</v>
      </c>
      <c r="R15" s="30" t="str">
        <f>IF(P15=0," ",IF(Q15/P15*100&gt;200,"св.200",Q15/P15))</f>
        <v xml:space="preserve"> </v>
      </c>
      <c r="S15" s="109">
        <v>32.427320000000002</v>
      </c>
      <c r="T15" s="27">
        <v>55.008569999999999</v>
      </c>
      <c r="U15" s="30">
        <f t="shared" si="17"/>
        <v>1.696364978666137</v>
      </c>
      <c r="V15" s="109"/>
      <c r="W15" s="27"/>
      <c r="X15" s="30" t="str">
        <f t="shared" si="9"/>
        <v xml:space="preserve"> </v>
      </c>
      <c r="Y15" s="109"/>
      <c r="Z15" s="27"/>
      <c r="AA15" s="30" t="str">
        <f t="shared" si="10"/>
        <v xml:space="preserve"> </v>
      </c>
      <c r="AB15" s="109"/>
      <c r="AC15" s="27"/>
      <c r="AD15" s="30" t="str">
        <f t="shared" si="11"/>
        <v xml:space="preserve"> </v>
      </c>
      <c r="AE15" s="109"/>
      <c r="AF15" s="27"/>
      <c r="AG15" s="32" t="str">
        <f t="shared" si="15"/>
        <v xml:space="preserve"> </v>
      </c>
      <c r="AH15" s="109"/>
      <c r="AI15" s="27"/>
      <c r="AJ15" s="32" t="str">
        <f t="shared" si="18"/>
        <v xml:space="preserve"> </v>
      </c>
      <c r="AK15" s="109"/>
      <c r="AL15" s="27"/>
      <c r="AM15" s="32" t="str">
        <f t="shared" si="12"/>
        <v xml:space="preserve"> </v>
      </c>
      <c r="AN15" s="109"/>
      <c r="AO15" s="27"/>
      <c r="AP15" s="32" t="str">
        <f t="shared" si="19"/>
        <v xml:space="preserve"> </v>
      </c>
      <c r="AQ15" s="109"/>
      <c r="AR15" s="27"/>
      <c r="AS15" s="32" t="str">
        <f t="shared" si="16"/>
        <v xml:space="preserve"> </v>
      </c>
      <c r="AT15" s="118"/>
      <c r="AU15" s="51"/>
      <c r="AV15" s="32" t="str">
        <f t="shared" si="14"/>
        <v xml:space="preserve"> </v>
      </c>
    </row>
    <row r="16" spans="1:49" s="16" customFormat="1" ht="15.75" outlineLevel="1" x14ac:dyDescent="0.25">
      <c r="A16" s="40"/>
      <c r="B16" s="40">
        <v>3</v>
      </c>
      <c r="C16" s="41" t="s">
        <v>164</v>
      </c>
      <c r="D16" s="109">
        <f t="shared" si="20"/>
        <v>383.20557000000002</v>
      </c>
      <c r="E16" s="27">
        <f t="shared" si="21"/>
        <v>993.90243000000009</v>
      </c>
      <c r="F16" s="30" t="str">
        <f t="shared" si="4"/>
        <v>св.200</v>
      </c>
      <c r="G16" s="109">
        <v>287.28852000000001</v>
      </c>
      <c r="H16" s="27">
        <v>639.74238000000003</v>
      </c>
      <c r="I16" s="30" t="str">
        <f t="shared" si="5"/>
        <v>св.200</v>
      </c>
      <c r="J16" s="109">
        <v>28.928549999999998</v>
      </c>
      <c r="K16" s="27">
        <v>240.797</v>
      </c>
      <c r="L16" s="30" t="str">
        <f t="shared" si="6"/>
        <v>св.200</v>
      </c>
      <c r="M16" s="109">
        <v>22.248999999999999</v>
      </c>
      <c r="N16" s="27">
        <v>19.826000000000001</v>
      </c>
      <c r="O16" s="30">
        <f t="shared" si="7"/>
        <v>0.8910962290440021</v>
      </c>
      <c r="P16" s="109">
        <v>2.4704999999999999</v>
      </c>
      <c r="Q16" s="27">
        <v>48.458889999999997</v>
      </c>
      <c r="R16" s="30" t="str">
        <f t="shared" si="8"/>
        <v>св.200</v>
      </c>
      <c r="S16" s="109">
        <v>42.268999999999998</v>
      </c>
      <c r="T16" s="27">
        <v>45.078160000000004</v>
      </c>
      <c r="U16" s="30">
        <f>IF(T16=0," ",IF(T16/S16*100&gt;200,"св.200",T16/S16))</f>
        <v>1.0664591071470819</v>
      </c>
      <c r="V16" s="109"/>
      <c r="W16" s="27"/>
      <c r="X16" s="30" t="str">
        <f t="shared" si="9"/>
        <v xml:space="preserve"> </v>
      </c>
      <c r="Y16" s="109"/>
      <c r="Z16" s="27"/>
      <c r="AA16" s="30" t="str">
        <f t="shared" si="10"/>
        <v xml:space="preserve"> </v>
      </c>
      <c r="AB16" s="109"/>
      <c r="AC16" s="27"/>
      <c r="AD16" s="30" t="str">
        <f t="shared" si="11"/>
        <v xml:space="preserve"> </v>
      </c>
      <c r="AE16" s="109"/>
      <c r="AF16" s="27"/>
      <c r="AG16" s="32" t="str">
        <f t="shared" si="15"/>
        <v xml:space="preserve"> </v>
      </c>
      <c r="AH16" s="109"/>
      <c r="AI16" s="27"/>
      <c r="AJ16" s="32" t="str">
        <f t="shared" si="18"/>
        <v xml:space="preserve"> </v>
      </c>
      <c r="AK16" s="109"/>
      <c r="AL16" s="27"/>
      <c r="AM16" s="32" t="str">
        <f t="shared" si="12"/>
        <v xml:space="preserve"> </v>
      </c>
      <c r="AN16" s="109"/>
      <c r="AO16" s="27"/>
      <c r="AP16" s="32" t="str">
        <f>IF(AO16=0," ",IF(AO16/AN16*100&gt;200,"св.200",AO16/AN16))</f>
        <v xml:space="preserve"> </v>
      </c>
      <c r="AQ16" s="109"/>
      <c r="AR16" s="27"/>
      <c r="AS16" s="32" t="str">
        <f t="shared" si="16"/>
        <v xml:space="preserve"> </v>
      </c>
      <c r="AT16" s="118"/>
      <c r="AU16" s="51"/>
      <c r="AV16" s="32" t="str">
        <f t="shared" si="14"/>
        <v xml:space="preserve"> </v>
      </c>
    </row>
    <row r="17" spans="1:49" s="16" customFormat="1" ht="15.75" outlineLevel="1" x14ac:dyDescent="0.25">
      <c r="A17" s="40"/>
      <c r="B17" s="40">
        <v>4</v>
      </c>
      <c r="C17" s="41" t="s">
        <v>7</v>
      </c>
      <c r="D17" s="109">
        <f t="shared" si="20"/>
        <v>271.01184000000001</v>
      </c>
      <c r="E17" s="27">
        <f t="shared" si="21"/>
        <v>1976.42741</v>
      </c>
      <c r="F17" s="30" t="str">
        <f t="shared" si="4"/>
        <v>св.200</v>
      </c>
      <c r="G17" s="109">
        <v>57.968650000000004</v>
      </c>
      <c r="H17" s="27">
        <v>775.77811999999994</v>
      </c>
      <c r="I17" s="30" t="str">
        <f t="shared" si="5"/>
        <v>св.200</v>
      </c>
      <c r="J17" s="109">
        <v>41.998980000000003</v>
      </c>
      <c r="K17" s="27">
        <v>349.59402</v>
      </c>
      <c r="L17" s="30" t="str">
        <f t="shared" si="6"/>
        <v>св.200</v>
      </c>
      <c r="M17" s="109">
        <v>157.55703</v>
      </c>
      <c r="N17" s="27">
        <v>121.81156</v>
      </c>
      <c r="O17" s="30">
        <f t="shared" si="7"/>
        <v>0.77312678463157125</v>
      </c>
      <c r="P17" s="109"/>
      <c r="Q17" s="27">
        <v>100.2358</v>
      </c>
      <c r="R17" s="30" t="str">
        <f t="shared" si="8"/>
        <v xml:space="preserve"> </v>
      </c>
      <c r="S17" s="109">
        <v>13.48718</v>
      </c>
      <c r="T17" s="27">
        <v>19.817540000000001</v>
      </c>
      <c r="U17" s="30">
        <f t="shared" si="17"/>
        <v>1.4693612749292291</v>
      </c>
      <c r="V17" s="109"/>
      <c r="W17" s="27"/>
      <c r="X17" s="30" t="str">
        <f t="shared" si="9"/>
        <v xml:space="preserve"> </v>
      </c>
      <c r="Y17" s="109"/>
      <c r="Z17" s="27"/>
      <c r="AA17" s="30" t="str">
        <f t="shared" si="10"/>
        <v xml:space="preserve"> </v>
      </c>
      <c r="AB17" s="109"/>
      <c r="AC17" s="27">
        <v>609.19037000000003</v>
      </c>
      <c r="AD17" s="30" t="str">
        <f t="shared" si="11"/>
        <v xml:space="preserve"> </v>
      </c>
      <c r="AE17" s="109"/>
      <c r="AF17" s="27"/>
      <c r="AG17" s="32" t="str">
        <f t="shared" si="15"/>
        <v xml:space="preserve"> </v>
      </c>
      <c r="AH17" s="109"/>
      <c r="AI17" s="27"/>
      <c r="AJ17" s="32" t="str">
        <f t="shared" si="18"/>
        <v xml:space="preserve"> </v>
      </c>
      <c r="AK17" s="109"/>
      <c r="AL17" s="27"/>
      <c r="AM17" s="32" t="str">
        <f t="shared" si="12"/>
        <v xml:space="preserve"> </v>
      </c>
      <c r="AN17" s="109"/>
      <c r="AO17" s="27"/>
      <c r="AP17" s="32" t="str">
        <f t="shared" si="19"/>
        <v xml:space="preserve"> </v>
      </c>
      <c r="AQ17" s="109"/>
      <c r="AR17" s="27"/>
      <c r="AS17" s="32" t="str">
        <f t="shared" si="16"/>
        <v xml:space="preserve"> </v>
      </c>
      <c r="AT17" s="118"/>
      <c r="AU17" s="51"/>
      <c r="AV17" s="32" t="str">
        <f t="shared" si="14"/>
        <v xml:space="preserve"> </v>
      </c>
    </row>
    <row r="18" spans="1:49" s="16" customFormat="1" ht="15.75" outlineLevel="1" x14ac:dyDescent="0.25">
      <c r="A18" s="40"/>
      <c r="B18" s="40">
        <v>5</v>
      </c>
      <c r="C18" s="41" t="s">
        <v>176</v>
      </c>
      <c r="D18" s="109">
        <f t="shared" si="20"/>
        <v>5594.2788</v>
      </c>
      <c r="E18" s="27">
        <f t="shared" si="21"/>
        <v>13021.360740000002</v>
      </c>
      <c r="F18" s="30" t="str">
        <f t="shared" si="4"/>
        <v>св.200</v>
      </c>
      <c r="G18" s="109">
        <v>4610.9452300000003</v>
      </c>
      <c r="H18" s="27">
        <v>10733.9884</v>
      </c>
      <c r="I18" s="30" t="str">
        <f t="shared" si="5"/>
        <v>св.200</v>
      </c>
      <c r="J18" s="109">
        <v>139.87313</v>
      </c>
      <c r="K18" s="27">
        <v>1164.28161</v>
      </c>
      <c r="L18" s="30" t="str">
        <f t="shared" si="6"/>
        <v>св.200</v>
      </c>
      <c r="M18" s="109">
        <v>329.18646000000001</v>
      </c>
      <c r="N18" s="27">
        <v>313.44295</v>
      </c>
      <c r="O18" s="30">
        <f t="shared" si="7"/>
        <v>0.95217449101642881</v>
      </c>
      <c r="P18" s="109">
        <v>1.6295999999999999</v>
      </c>
      <c r="Q18" s="27">
        <v>114.78785999999999</v>
      </c>
      <c r="R18" s="30" t="str">
        <f t="shared" si="8"/>
        <v>св.200</v>
      </c>
      <c r="S18" s="109">
        <v>425.96464000000003</v>
      </c>
      <c r="T18" s="27">
        <v>663.59792000000004</v>
      </c>
      <c r="U18" s="30">
        <f t="shared" si="17"/>
        <v>1.5578709068433474</v>
      </c>
      <c r="V18" s="109"/>
      <c r="W18" s="27"/>
      <c r="X18" s="30" t="str">
        <f t="shared" si="9"/>
        <v xml:space="preserve"> </v>
      </c>
      <c r="Y18" s="109"/>
      <c r="Z18" s="27"/>
      <c r="AA18" s="30" t="str">
        <f t="shared" si="10"/>
        <v xml:space="preserve"> </v>
      </c>
      <c r="AB18" s="109">
        <v>86.218000000000004</v>
      </c>
      <c r="AC18" s="27">
        <v>31.262</v>
      </c>
      <c r="AD18" s="30">
        <f t="shared" si="11"/>
        <v>0.3625924980862465</v>
      </c>
      <c r="AE18" s="109">
        <v>0.46173999999999998</v>
      </c>
      <c r="AF18" s="27"/>
      <c r="AG18" s="32">
        <f t="shared" si="15"/>
        <v>0</v>
      </c>
      <c r="AH18" s="109"/>
      <c r="AI18" s="27"/>
      <c r="AJ18" s="32" t="str">
        <f t="shared" si="18"/>
        <v xml:space="preserve"> </v>
      </c>
      <c r="AK18" s="109">
        <v>0.46173999999999998</v>
      </c>
      <c r="AL18" s="27"/>
      <c r="AM18" s="32">
        <f t="shared" si="12"/>
        <v>0</v>
      </c>
      <c r="AN18" s="109"/>
      <c r="AO18" s="27"/>
      <c r="AP18" s="32" t="str">
        <f t="shared" si="19"/>
        <v xml:space="preserve"> </v>
      </c>
      <c r="AQ18" s="109"/>
      <c r="AR18" s="27"/>
      <c r="AS18" s="32" t="str">
        <f t="shared" si="16"/>
        <v xml:space="preserve"> </v>
      </c>
      <c r="AT18" s="118"/>
      <c r="AU18" s="51"/>
      <c r="AV18" s="32" t="str">
        <f t="shared" si="14"/>
        <v xml:space="preserve"> </v>
      </c>
    </row>
    <row r="19" spans="1:49" s="16" customFormat="1" ht="15.75" outlineLevel="1" x14ac:dyDescent="0.25">
      <c r="A19" s="40"/>
      <c r="B19" s="40">
        <v>6</v>
      </c>
      <c r="C19" s="41" t="s">
        <v>8</v>
      </c>
      <c r="D19" s="109">
        <f t="shared" si="20"/>
        <v>1282.9544599999999</v>
      </c>
      <c r="E19" s="27">
        <f t="shared" si="21"/>
        <v>1344.3358700000001</v>
      </c>
      <c r="F19" s="30">
        <f t="shared" si="4"/>
        <v>1.0478437948608093</v>
      </c>
      <c r="G19" s="109">
        <v>772.10487999999998</v>
      </c>
      <c r="H19" s="27">
        <v>918.26803000000007</v>
      </c>
      <c r="I19" s="30">
        <f t="shared" si="5"/>
        <v>1.1893047871941957</v>
      </c>
      <c r="J19" s="109">
        <v>15.052790000000002</v>
      </c>
      <c r="K19" s="27">
        <v>125.29678999999999</v>
      </c>
      <c r="L19" s="30" t="str">
        <f t="shared" si="6"/>
        <v>св.200</v>
      </c>
      <c r="M19" s="109">
        <v>51.2926</v>
      </c>
      <c r="N19" s="27">
        <v>87.160939999999997</v>
      </c>
      <c r="O19" s="30">
        <f t="shared" si="7"/>
        <v>1.6992887862966588</v>
      </c>
      <c r="P19" s="109">
        <v>243.19319000000002</v>
      </c>
      <c r="Q19" s="27">
        <v>124.46342999999999</v>
      </c>
      <c r="R19" s="30">
        <f t="shared" si="8"/>
        <v>0.51178830295371336</v>
      </c>
      <c r="S19" s="109">
        <v>35.975000000000001</v>
      </c>
      <c r="T19" s="27">
        <v>89.146679999999989</v>
      </c>
      <c r="U19" s="30" t="str">
        <f t="shared" si="17"/>
        <v>св.200</v>
      </c>
      <c r="V19" s="109"/>
      <c r="W19" s="27"/>
      <c r="X19" s="30" t="str">
        <f t="shared" si="9"/>
        <v xml:space="preserve"> </v>
      </c>
      <c r="Y19" s="109"/>
      <c r="Z19" s="27"/>
      <c r="AA19" s="30" t="str">
        <f t="shared" si="10"/>
        <v xml:space="preserve"> </v>
      </c>
      <c r="AB19" s="109">
        <v>165.33600000000001</v>
      </c>
      <c r="AC19" s="27"/>
      <c r="AD19" s="30"/>
      <c r="AE19" s="109"/>
      <c r="AF19" s="27"/>
      <c r="AG19" s="32" t="str">
        <f t="shared" si="15"/>
        <v xml:space="preserve"> </v>
      </c>
      <c r="AH19" s="109"/>
      <c r="AI19" s="27"/>
      <c r="AJ19" s="32" t="str">
        <f t="shared" si="18"/>
        <v xml:space="preserve"> </v>
      </c>
      <c r="AK19" s="109"/>
      <c r="AL19" s="27"/>
      <c r="AM19" s="32" t="str">
        <f t="shared" si="12"/>
        <v xml:space="preserve"> </v>
      </c>
      <c r="AN19" s="109"/>
      <c r="AO19" s="27"/>
      <c r="AP19" s="32" t="str">
        <f t="shared" si="19"/>
        <v xml:space="preserve"> </v>
      </c>
      <c r="AQ19" s="109"/>
      <c r="AR19" s="27"/>
      <c r="AS19" s="32" t="str">
        <f t="shared" si="16"/>
        <v xml:space="preserve"> </v>
      </c>
      <c r="AT19" s="118"/>
      <c r="AU19" s="51"/>
      <c r="AV19" s="32" t="str">
        <f t="shared" si="14"/>
        <v xml:space="preserve"> </v>
      </c>
    </row>
    <row r="20" spans="1:49" s="16" customFormat="1" ht="15.75" outlineLevel="1" x14ac:dyDescent="0.25">
      <c r="A20" s="40"/>
      <c r="B20" s="40">
        <v>7</v>
      </c>
      <c r="C20" s="41" t="s">
        <v>9</v>
      </c>
      <c r="D20" s="109">
        <f t="shared" si="20"/>
        <v>603.00398999999993</v>
      </c>
      <c r="E20" s="27">
        <f t="shared" si="21"/>
        <v>1533.5488899999998</v>
      </c>
      <c r="F20" s="30" t="str">
        <f t="shared" si="4"/>
        <v>св.200</v>
      </c>
      <c r="G20" s="109">
        <v>323.71886999999998</v>
      </c>
      <c r="H20" s="27">
        <v>869.89599999999996</v>
      </c>
      <c r="I20" s="30" t="str">
        <f t="shared" si="5"/>
        <v>св.200</v>
      </c>
      <c r="J20" s="109">
        <v>44.662750000000003</v>
      </c>
      <c r="K20" s="27">
        <v>371.76578000000001</v>
      </c>
      <c r="L20" s="30" t="str">
        <f t="shared" si="6"/>
        <v>св.200</v>
      </c>
      <c r="M20" s="109">
        <v>196.73520000000002</v>
      </c>
      <c r="N20" s="27">
        <v>207.25181000000001</v>
      </c>
      <c r="O20" s="30">
        <f t="shared" si="7"/>
        <v>1.0534556601970566</v>
      </c>
      <c r="P20" s="109">
        <v>6.0418799999999999</v>
      </c>
      <c r="Q20" s="27">
        <v>13.613389999999999</v>
      </c>
      <c r="R20" s="30" t="str">
        <f t="shared" si="8"/>
        <v>св.200</v>
      </c>
      <c r="S20" s="109">
        <v>31.845290000000002</v>
      </c>
      <c r="T20" s="27">
        <v>71.021910000000005</v>
      </c>
      <c r="U20" s="30" t="str">
        <f>IF(T20=0," ",IF(T20/S20*100&gt;200,"св.200",T20/S20))</f>
        <v>св.200</v>
      </c>
      <c r="V20" s="109"/>
      <c r="W20" s="27"/>
      <c r="X20" s="30" t="str">
        <f t="shared" si="9"/>
        <v xml:space="preserve"> </v>
      </c>
      <c r="Y20" s="109"/>
      <c r="Z20" s="27"/>
      <c r="AA20" s="30" t="str">
        <f t="shared" si="10"/>
        <v xml:space="preserve"> </v>
      </c>
      <c r="AB20" s="109"/>
      <c r="AC20" s="27"/>
      <c r="AD20" s="30" t="str">
        <f t="shared" si="11"/>
        <v xml:space="preserve"> </v>
      </c>
      <c r="AE20" s="109"/>
      <c r="AF20" s="27"/>
      <c r="AG20" s="32" t="str">
        <f t="shared" si="15"/>
        <v xml:space="preserve"> </v>
      </c>
      <c r="AH20" s="109"/>
      <c r="AI20" s="27"/>
      <c r="AJ20" s="32" t="str">
        <f t="shared" si="18"/>
        <v xml:space="preserve"> </v>
      </c>
      <c r="AK20" s="109"/>
      <c r="AL20" s="27"/>
      <c r="AM20" s="32" t="str">
        <f t="shared" si="12"/>
        <v xml:space="preserve"> </v>
      </c>
      <c r="AN20" s="109"/>
      <c r="AO20" s="27"/>
      <c r="AP20" s="32" t="str">
        <f>IF(AO20=0," ",IF(AO20/AN20*100&gt;200,"св.200",AO20/AN20))</f>
        <v xml:space="preserve"> </v>
      </c>
      <c r="AQ20" s="109"/>
      <c r="AR20" s="27"/>
      <c r="AS20" s="32" t="str">
        <f t="shared" si="16"/>
        <v xml:space="preserve"> </v>
      </c>
      <c r="AT20" s="118"/>
      <c r="AU20" s="51"/>
      <c r="AV20" s="32" t="str">
        <f t="shared" si="14"/>
        <v xml:space="preserve"> </v>
      </c>
    </row>
    <row r="21" spans="1:49" s="16" customFormat="1" ht="15.75" outlineLevel="1" x14ac:dyDescent="0.25">
      <c r="A21" s="40"/>
      <c r="B21" s="40">
        <v>8</v>
      </c>
      <c r="C21" s="41" t="s">
        <v>165</v>
      </c>
      <c r="D21" s="109">
        <f t="shared" si="20"/>
        <v>798.69023000000016</v>
      </c>
      <c r="E21" s="27">
        <f t="shared" si="21"/>
        <v>2153.1080099999999</v>
      </c>
      <c r="F21" s="30" t="str">
        <f t="shared" si="4"/>
        <v>св.200</v>
      </c>
      <c r="G21" s="109">
        <v>356.86520000000002</v>
      </c>
      <c r="H21" s="27">
        <v>1469.77207</v>
      </c>
      <c r="I21" s="30" t="str">
        <f t="shared" si="5"/>
        <v>св.200</v>
      </c>
      <c r="J21" s="109">
        <v>28.185310000000001</v>
      </c>
      <c r="K21" s="27">
        <v>234.60924</v>
      </c>
      <c r="L21" s="30" t="str">
        <f t="shared" si="6"/>
        <v>св.200</v>
      </c>
      <c r="M21" s="109">
        <v>73.827820000000003</v>
      </c>
      <c r="N21" s="27">
        <v>71.962620000000001</v>
      </c>
      <c r="O21" s="30">
        <f t="shared" si="7"/>
        <v>0.97473581097206985</v>
      </c>
      <c r="P21" s="109"/>
      <c r="Q21" s="27">
        <v>27.43702</v>
      </c>
      <c r="R21" s="30" t="str">
        <f t="shared" si="8"/>
        <v xml:space="preserve"> </v>
      </c>
      <c r="S21" s="109">
        <v>47.766160000000006</v>
      </c>
      <c r="T21" s="27">
        <v>89.384320000000002</v>
      </c>
      <c r="U21" s="30">
        <f t="shared" si="17"/>
        <v>1.871289632660444</v>
      </c>
      <c r="V21" s="109"/>
      <c r="W21" s="27"/>
      <c r="X21" s="30" t="str">
        <f t="shared" si="9"/>
        <v xml:space="preserve"> </v>
      </c>
      <c r="Y21" s="109"/>
      <c r="Z21" s="27"/>
      <c r="AA21" s="30" t="str">
        <f t="shared" si="10"/>
        <v xml:space="preserve"> </v>
      </c>
      <c r="AB21" s="109">
        <v>291.88600000000002</v>
      </c>
      <c r="AC21" s="27">
        <v>259.78538000000003</v>
      </c>
      <c r="AD21" s="30">
        <f t="shared" si="11"/>
        <v>0.89002343380634907</v>
      </c>
      <c r="AE21" s="109">
        <v>0.15974000000000002</v>
      </c>
      <c r="AF21" s="27">
        <v>0.15736</v>
      </c>
      <c r="AG21" s="32">
        <f t="shared" si="15"/>
        <v>0.98510078878177021</v>
      </c>
      <c r="AH21" s="109"/>
      <c r="AI21" s="27"/>
      <c r="AJ21" s="32" t="str">
        <f t="shared" si="18"/>
        <v xml:space="preserve"> </v>
      </c>
      <c r="AK21" s="109"/>
      <c r="AL21" s="27"/>
      <c r="AM21" s="32" t="str">
        <f t="shared" si="12"/>
        <v xml:space="preserve"> </v>
      </c>
      <c r="AN21" s="109">
        <v>0.15974000000000002</v>
      </c>
      <c r="AO21" s="27">
        <v>0.15736</v>
      </c>
      <c r="AP21" s="32">
        <f t="shared" si="19"/>
        <v>0.98510078878177021</v>
      </c>
      <c r="AQ21" s="109"/>
      <c r="AR21" s="27"/>
      <c r="AS21" s="32" t="str">
        <f t="shared" si="16"/>
        <v xml:space="preserve"> </v>
      </c>
      <c r="AT21" s="118"/>
      <c r="AU21" s="51"/>
      <c r="AV21" s="32" t="str">
        <f t="shared" si="14"/>
        <v xml:space="preserve"> </v>
      </c>
    </row>
    <row r="22" spans="1:49" s="16" customFormat="1" ht="15.75" outlineLevel="1" x14ac:dyDescent="0.25">
      <c r="A22" s="40"/>
      <c r="B22" s="40">
        <v>9</v>
      </c>
      <c r="C22" s="41" t="s">
        <v>10</v>
      </c>
      <c r="D22" s="109">
        <f t="shared" si="20"/>
        <v>3293.9288700000002</v>
      </c>
      <c r="E22" s="27">
        <f t="shared" si="21"/>
        <v>5281.8812799999996</v>
      </c>
      <c r="F22" s="30">
        <f t="shared" si="4"/>
        <v>1.6035201391583174</v>
      </c>
      <c r="G22" s="109">
        <v>3103.6718700000001</v>
      </c>
      <c r="H22" s="27">
        <v>4636.9593099999993</v>
      </c>
      <c r="I22" s="30">
        <f t="shared" si="5"/>
        <v>1.4940236932971909</v>
      </c>
      <c r="J22" s="109">
        <v>39.954929999999997</v>
      </c>
      <c r="K22" s="27">
        <v>332.57808</v>
      </c>
      <c r="L22" s="30" t="str">
        <f t="shared" si="6"/>
        <v>св.200</v>
      </c>
      <c r="M22" s="109">
        <v>34.644300000000001</v>
      </c>
      <c r="N22" s="27">
        <v>28.657</v>
      </c>
      <c r="O22" s="30">
        <f t="shared" si="7"/>
        <v>0.8271779196000496</v>
      </c>
      <c r="P22" s="109">
        <v>1.512</v>
      </c>
      <c r="Q22" s="27">
        <v>2.6025999999999998</v>
      </c>
      <c r="R22" s="30">
        <f t="shared" si="8"/>
        <v>1.7212962962962961</v>
      </c>
      <c r="S22" s="109">
        <v>114.14577</v>
      </c>
      <c r="T22" s="27">
        <v>281.08428999999995</v>
      </c>
      <c r="U22" s="30" t="str">
        <f t="shared" si="17"/>
        <v>св.200</v>
      </c>
      <c r="V22" s="109"/>
      <c r="W22" s="27"/>
      <c r="X22" s="30" t="str">
        <f t="shared" si="9"/>
        <v xml:space="preserve"> </v>
      </c>
      <c r="Y22" s="109"/>
      <c r="Z22" s="27"/>
      <c r="AA22" s="30" t="str">
        <f t="shared" si="10"/>
        <v xml:space="preserve"> </v>
      </c>
      <c r="AB22" s="109"/>
      <c r="AC22" s="27"/>
      <c r="AD22" s="30" t="str">
        <f t="shared" si="11"/>
        <v xml:space="preserve"> </v>
      </c>
      <c r="AE22" s="109"/>
      <c r="AF22" s="27"/>
      <c r="AG22" s="32" t="str">
        <f t="shared" si="15"/>
        <v xml:space="preserve"> </v>
      </c>
      <c r="AH22" s="109"/>
      <c r="AI22" s="27"/>
      <c r="AJ22" s="32" t="str">
        <f t="shared" si="18"/>
        <v xml:space="preserve"> </v>
      </c>
      <c r="AK22" s="109"/>
      <c r="AL22" s="27"/>
      <c r="AM22" s="32" t="str">
        <f t="shared" si="12"/>
        <v xml:space="preserve"> </v>
      </c>
      <c r="AN22" s="109"/>
      <c r="AO22" s="27"/>
      <c r="AP22" s="32" t="str">
        <f t="shared" si="19"/>
        <v xml:space="preserve"> </v>
      </c>
      <c r="AQ22" s="113">
        <v>7.4400000000000004E-3</v>
      </c>
      <c r="AR22" s="92"/>
      <c r="AS22" s="32">
        <f t="shared" si="16"/>
        <v>0</v>
      </c>
      <c r="AT22" s="118"/>
      <c r="AU22" s="51"/>
      <c r="AV22" s="32" t="str">
        <f t="shared" si="14"/>
        <v xml:space="preserve"> </v>
      </c>
    </row>
    <row r="23" spans="1:49" s="16" customFormat="1" ht="15.75" outlineLevel="1" x14ac:dyDescent="0.25">
      <c r="A23" s="40"/>
      <c r="B23" s="40">
        <v>10</v>
      </c>
      <c r="C23" s="41" t="s">
        <v>11</v>
      </c>
      <c r="D23" s="109">
        <f t="shared" si="20"/>
        <v>60.416730000000001</v>
      </c>
      <c r="E23" s="27">
        <f t="shared" si="21"/>
        <v>748.06173999999999</v>
      </c>
      <c r="F23" s="30" t="str">
        <f t="shared" si="4"/>
        <v>св.200</v>
      </c>
      <c r="G23" s="109">
        <v>38.1997</v>
      </c>
      <c r="H23" s="27">
        <v>341.10460999999998</v>
      </c>
      <c r="I23" s="30" t="str">
        <f t="shared" si="5"/>
        <v>св.200</v>
      </c>
      <c r="J23" s="109">
        <v>13.871030000000001</v>
      </c>
      <c r="K23" s="27">
        <v>115.48567999999999</v>
      </c>
      <c r="L23" s="30" t="str">
        <f t="shared" si="6"/>
        <v>св.200</v>
      </c>
      <c r="M23" s="109">
        <v>0</v>
      </c>
      <c r="N23" s="27">
        <v>5.3049499999999998</v>
      </c>
      <c r="O23" s="30" t="str">
        <f t="shared" si="7"/>
        <v xml:space="preserve"> </v>
      </c>
      <c r="P23" s="109"/>
      <c r="Q23" s="27">
        <v>258.44914999999997</v>
      </c>
      <c r="R23" s="30" t="str">
        <f t="shared" si="8"/>
        <v xml:space="preserve"> </v>
      </c>
      <c r="S23" s="109">
        <v>8.1460000000000008</v>
      </c>
      <c r="T23" s="27">
        <v>27.71735</v>
      </c>
      <c r="U23" s="30" t="str">
        <f t="shared" si="17"/>
        <v>св.200</v>
      </c>
      <c r="V23" s="109"/>
      <c r="W23" s="27"/>
      <c r="X23" s="30" t="str">
        <f t="shared" si="9"/>
        <v xml:space="preserve"> </v>
      </c>
      <c r="Y23" s="109"/>
      <c r="Z23" s="27"/>
      <c r="AA23" s="30" t="str">
        <f t="shared" si="10"/>
        <v xml:space="preserve"> </v>
      </c>
      <c r="AB23" s="109">
        <v>0.2</v>
      </c>
      <c r="AC23" s="27"/>
      <c r="AD23" s="30"/>
      <c r="AE23" s="109"/>
      <c r="AF23" s="27"/>
      <c r="AG23" s="32" t="str">
        <f t="shared" si="15"/>
        <v xml:space="preserve"> </v>
      </c>
      <c r="AH23" s="109"/>
      <c r="AI23" s="27"/>
      <c r="AJ23" s="32" t="str">
        <f t="shared" si="18"/>
        <v xml:space="preserve"> </v>
      </c>
      <c r="AK23" s="109"/>
      <c r="AL23" s="27"/>
      <c r="AM23" s="32" t="str">
        <f t="shared" si="12"/>
        <v xml:space="preserve"> </v>
      </c>
      <c r="AN23" s="109"/>
      <c r="AO23" s="27"/>
      <c r="AP23" s="32" t="str">
        <f t="shared" si="19"/>
        <v xml:space="preserve"> </v>
      </c>
      <c r="AQ23" s="109"/>
      <c r="AR23" s="27"/>
      <c r="AS23" s="32" t="str">
        <f t="shared" si="16"/>
        <v xml:space="preserve"> </v>
      </c>
      <c r="AT23" s="118"/>
      <c r="AU23" s="51"/>
      <c r="AV23" s="32" t="str">
        <f t="shared" si="14"/>
        <v xml:space="preserve"> </v>
      </c>
    </row>
    <row r="24" spans="1:49" s="16" customFormat="1" ht="15.75" outlineLevel="1" x14ac:dyDescent="0.25">
      <c r="A24" s="40"/>
      <c r="B24" s="40">
        <v>11</v>
      </c>
      <c r="C24" s="41" t="s">
        <v>12</v>
      </c>
      <c r="D24" s="109">
        <f t="shared" si="20"/>
        <v>676.36650000000009</v>
      </c>
      <c r="E24" s="27">
        <f t="shared" si="21"/>
        <v>964.33632</v>
      </c>
      <c r="F24" s="30">
        <f t="shared" si="4"/>
        <v>1.4257600280321392</v>
      </c>
      <c r="G24" s="109">
        <v>621.52200000000005</v>
      </c>
      <c r="H24" s="27">
        <v>615.5566</v>
      </c>
      <c r="I24" s="30">
        <f t="shared" si="5"/>
        <v>0.99040194876448451</v>
      </c>
      <c r="J24" s="109">
        <v>21.680889999999998</v>
      </c>
      <c r="K24" s="27">
        <v>180.46878000000001</v>
      </c>
      <c r="L24" s="30" t="str">
        <f t="shared" si="6"/>
        <v>св.200</v>
      </c>
      <c r="M24" s="109">
        <v>21.24</v>
      </c>
      <c r="N24" s="27">
        <v>77.13655</v>
      </c>
      <c r="O24" s="30" t="str">
        <f t="shared" si="7"/>
        <v>св.200</v>
      </c>
      <c r="P24" s="109"/>
      <c r="Q24" s="27">
        <v>7.5403100000000007</v>
      </c>
      <c r="R24" s="30" t="str">
        <f t="shared" si="8"/>
        <v xml:space="preserve"> </v>
      </c>
      <c r="S24" s="109">
        <v>11.037129999999999</v>
      </c>
      <c r="T24" s="27">
        <v>83.634079999999997</v>
      </c>
      <c r="U24" s="30" t="str">
        <f t="shared" si="17"/>
        <v>св.200</v>
      </c>
      <c r="V24" s="109"/>
      <c r="W24" s="27"/>
      <c r="X24" s="30" t="str">
        <f>IF(W24=0," ",IF(W24/V24*100&gt;200,"св.200",W24/V24))</f>
        <v xml:space="preserve"> </v>
      </c>
      <c r="Y24" s="109"/>
      <c r="Z24" s="27"/>
      <c r="AA24" s="30" t="str">
        <f t="shared" si="10"/>
        <v xml:space="preserve"> </v>
      </c>
      <c r="AB24" s="109"/>
      <c r="AC24" s="27"/>
      <c r="AD24" s="30" t="str">
        <f t="shared" si="11"/>
        <v xml:space="preserve"> </v>
      </c>
      <c r="AE24" s="109">
        <v>0.88648000000000005</v>
      </c>
      <c r="AF24" s="27"/>
      <c r="AG24" s="32">
        <f t="shared" si="15"/>
        <v>0</v>
      </c>
      <c r="AH24" s="109"/>
      <c r="AI24" s="27"/>
      <c r="AJ24" s="32" t="str">
        <f t="shared" si="18"/>
        <v xml:space="preserve"> </v>
      </c>
      <c r="AK24" s="109"/>
      <c r="AL24" s="27"/>
      <c r="AM24" s="32" t="str">
        <f t="shared" si="12"/>
        <v xml:space="preserve"> </v>
      </c>
      <c r="AN24" s="109"/>
      <c r="AO24" s="27"/>
      <c r="AP24" s="32" t="str">
        <f t="shared" si="19"/>
        <v xml:space="preserve"> </v>
      </c>
      <c r="AQ24" s="109"/>
      <c r="AR24" s="27"/>
      <c r="AS24" s="32" t="str">
        <f t="shared" si="16"/>
        <v xml:space="preserve"> </v>
      </c>
      <c r="AT24" s="118"/>
      <c r="AU24" s="51"/>
      <c r="AV24" s="32" t="str">
        <f t="shared" si="14"/>
        <v xml:space="preserve"> </v>
      </c>
    </row>
    <row r="25" spans="1:49" s="16" customFormat="1" ht="15.75" outlineLevel="1" x14ac:dyDescent="0.25">
      <c r="A25" s="40"/>
      <c r="B25" s="40">
        <v>12</v>
      </c>
      <c r="C25" s="41" t="s">
        <v>13</v>
      </c>
      <c r="D25" s="109">
        <f t="shared" si="20"/>
        <v>125.58915</v>
      </c>
      <c r="E25" s="27">
        <f t="shared" si="21"/>
        <v>344.13619</v>
      </c>
      <c r="F25" s="30" t="str">
        <f t="shared" si="4"/>
        <v>св.200</v>
      </c>
      <c r="G25" s="109">
        <v>89.781149999999997</v>
      </c>
      <c r="H25" s="27">
        <v>185.29651000000001</v>
      </c>
      <c r="I25" s="30" t="str">
        <f t="shared" si="5"/>
        <v>св.200</v>
      </c>
      <c r="J25" s="109">
        <v>11.89362</v>
      </c>
      <c r="K25" s="27">
        <v>99.000160000000008</v>
      </c>
      <c r="L25" s="30" t="str">
        <f t="shared" si="6"/>
        <v>св.200</v>
      </c>
      <c r="M25" s="109">
        <v>18.029109999999999</v>
      </c>
      <c r="N25" s="27">
        <v>30.315090000000001</v>
      </c>
      <c r="O25" s="30">
        <f t="shared" si="7"/>
        <v>1.681452384504837</v>
      </c>
      <c r="P25" s="109"/>
      <c r="Q25" s="27">
        <v>8.6519999999999992</v>
      </c>
      <c r="R25" s="30" t="str">
        <f t="shared" si="8"/>
        <v xml:space="preserve"> </v>
      </c>
      <c r="S25" s="109">
        <v>5.8849999999999998</v>
      </c>
      <c r="T25" s="27">
        <v>20.872430000000001</v>
      </c>
      <c r="U25" s="30" t="str">
        <f t="shared" si="17"/>
        <v>св.200</v>
      </c>
      <c r="V25" s="109"/>
      <c r="W25" s="27"/>
      <c r="X25" s="30" t="str">
        <f t="shared" si="9"/>
        <v xml:space="preserve"> </v>
      </c>
      <c r="Y25" s="109"/>
      <c r="Z25" s="27"/>
      <c r="AA25" s="30" t="str">
        <f t="shared" si="10"/>
        <v xml:space="preserve"> </v>
      </c>
      <c r="AB25" s="109"/>
      <c r="AC25" s="27"/>
      <c r="AD25" s="30" t="str">
        <f t="shared" si="11"/>
        <v xml:space="preserve"> </v>
      </c>
      <c r="AE25" s="112">
        <v>2.7E-4</v>
      </c>
      <c r="AF25" s="97"/>
      <c r="AG25" s="32">
        <f t="shared" si="15"/>
        <v>0</v>
      </c>
      <c r="AH25" s="109"/>
      <c r="AI25" s="27"/>
      <c r="AJ25" s="32" t="str">
        <f t="shared" si="18"/>
        <v xml:space="preserve"> </v>
      </c>
      <c r="AK25" s="109"/>
      <c r="AL25" s="27"/>
      <c r="AM25" s="32" t="str">
        <f t="shared" si="12"/>
        <v xml:space="preserve"> </v>
      </c>
      <c r="AN25" s="109"/>
      <c r="AO25" s="27"/>
      <c r="AP25" s="32" t="str">
        <f t="shared" si="19"/>
        <v xml:space="preserve"> </v>
      </c>
      <c r="AQ25" s="109"/>
      <c r="AR25" s="27"/>
      <c r="AS25" s="32" t="str">
        <f t="shared" si="16"/>
        <v xml:space="preserve"> </v>
      </c>
      <c r="AT25" s="118"/>
      <c r="AU25" s="51"/>
      <c r="AV25" s="32" t="str">
        <f t="shared" si="14"/>
        <v xml:space="preserve"> </v>
      </c>
    </row>
    <row r="26" spans="1:49" s="16" customFormat="1" ht="15.75" outlineLevel="1" x14ac:dyDescent="0.25">
      <c r="A26" s="40"/>
      <c r="B26" s="40">
        <v>13</v>
      </c>
      <c r="C26" s="41" t="s">
        <v>175</v>
      </c>
      <c r="D26" s="109">
        <f t="shared" si="20"/>
        <v>409.24633</v>
      </c>
      <c r="E26" s="27">
        <f t="shared" si="21"/>
        <v>1867.8473500000002</v>
      </c>
      <c r="F26" s="30" t="str">
        <f t="shared" si="4"/>
        <v>св.200</v>
      </c>
      <c r="G26" s="109">
        <v>121.84041999999999</v>
      </c>
      <c r="H26" s="27">
        <v>725.44759999999997</v>
      </c>
      <c r="I26" s="30" t="str">
        <f t="shared" si="5"/>
        <v>св.200</v>
      </c>
      <c r="J26" s="109">
        <v>104.25452</v>
      </c>
      <c r="K26" s="27">
        <v>867.79726000000005</v>
      </c>
      <c r="L26" s="30" t="str">
        <f t="shared" si="6"/>
        <v>св.200</v>
      </c>
      <c r="M26" s="109">
        <v>129.05437000000001</v>
      </c>
      <c r="N26" s="27">
        <v>159.67332000000002</v>
      </c>
      <c r="O26" s="30">
        <f t="shared" si="7"/>
        <v>1.2372562044973758</v>
      </c>
      <c r="P26" s="109"/>
      <c r="Q26" s="27">
        <v>17.17107</v>
      </c>
      <c r="R26" s="30" t="str">
        <f t="shared" si="8"/>
        <v xml:space="preserve"> </v>
      </c>
      <c r="S26" s="109">
        <v>54.097019999999993</v>
      </c>
      <c r="T26" s="27">
        <v>97.758099999999999</v>
      </c>
      <c r="U26" s="30">
        <f t="shared" ref="U26:U33" si="22">IF(T26=0," ",IF(T26/S26*100&gt;200,"св.200",T26/S26))</f>
        <v>1.8070884496040633</v>
      </c>
      <c r="V26" s="109"/>
      <c r="W26" s="27"/>
      <c r="X26" s="30" t="str">
        <f t="shared" si="9"/>
        <v xml:space="preserve"> </v>
      </c>
      <c r="Y26" s="109"/>
      <c r="Z26" s="27"/>
      <c r="AA26" s="30" t="str">
        <f t="shared" si="10"/>
        <v xml:space="preserve"> </v>
      </c>
      <c r="AB26" s="109"/>
      <c r="AC26" s="27"/>
      <c r="AD26" s="30" t="str">
        <f t="shared" si="11"/>
        <v xml:space="preserve"> </v>
      </c>
      <c r="AE26" s="109"/>
      <c r="AF26" s="27"/>
      <c r="AG26" s="32" t="str">
        <f t="shared" si="15"/>
        <v xml:space="preserve"> </v>
      </c>
      <c r="AH26" s="109"/>
      <c r="AI26" s="27"/>
      <c r="AJ26" s="32" t="str">
        <f t="shared" si="18"/>
        <v xml:space="preserve"> </v>
      </c>
      <c r="AK26" s="109"/>
      <c r="AL26" s="27"/>
      <c r="AM26" s="32" t="str">
        <f>IF(AL26=0," ",IF(AL26/AK26*100&gt;200,"св.200",AL26/AK26))</f>
        <v xml:space="preserve"> </v>
      </c>
      <c r="AN26" s="109"/>
      <c r="AO26" s="27"/>
      <c r="AP26" s="32" t="str">
        <f t="shared" si="19"/>
        <v xml:space="preserve"> </v>
      </c>
      <c r="AQ26" s="109"/>
      <c r="AR26" s="27"/>
      <c r="AS26" s="32" t="str">
        <f t="shared" si="16"/>
        <v xml:space="preserve"> </v>
      </c>
      <c r="AT26" s="118"/>
      <c r="AU26" s="51"/>
      <c r="AV26" s="32" t="str">
        <f t="shared" si="14"/>
        <v xml:space="preserve"> </v>
      </c>
    </row>
    <row r="27" spans="1:49" s="16" customFormat="1" ht="15.75" outlineLevel="1" x14ac:dyDescent="0.25">
      <c r="A27" s="40"/>
      <c r="B27" s="40">
        <v>14</v>
      </c>
      <c r="C27" s="41" t="s">
        <v>14</v>
      </c>
      <c r="D27" s="109">
        <f t="shared" si="20"/>
        <v>653.02993000000004</v>
      </c>
      <c r="E27" s="27">
        <f t="shared" si="21"/>
        <v>1565.7343100000003</v>
      </c>
      <c r="F27" s="30" t="str">
        <f t="shared" si="4"/>
        <v>св.200</v>
      </c>
      <c r="G27" s="109">
        <v>530.60401999999999</v>
      </c>
      <c r="H27" s="27">
        <v>1119.1645800000001</v>
      </c>
      <c r="I27" s="30" t="str">
        <f t="shared" si="5"/>
        <v>св.200</v>
      </c>
      <c r="J27" s="109">
        <v>31.716169999999998</v>
      </c>
      <c r="K27" s="27">
        <v>264.00004999999999</v>
      </c>
      <c r="L27" s="30" t="str">
        <f t="shared" si="6"/>
        <v>св.200</v>
      </c>
      <c r="M27" s="109">
        <v>66.678190000000001</v>
      </c>
      <c r="N27" s="27">
        <v>78.117399999999989</v>
      </c>
      <c r="O27" s="30">
        <f t="shared" si="7"/>
        <v>1.1715584961139465</v>
      </c>
      <c r="P27" s="109"/>
      <c r="Q27" s="27">
        <v>35.748480000000001</v>
      </c>
      <c r="R27" s="30" t="str">
        <f t="shared" si="8"/>
        <v xml:space="preserve"> </v>
      </c>
      <c r="S27" s="109">
        <v>24.015799999999999</v>
      </c>
      <c r="T27" s="27">
        <v>68.703800000000001</v>
      </c>
      <c r="U27" s="30" t="str">
        <f t="shared" si="22"/>
        <v>св.200</v>
      </c>
      <c r="V27" s="109"/>
      <c r="W27" s="27"/>
      <c r="X27" s="30" t="str">
        <f t="shared" si="9"/>
        <v xml:space="preserve"> </v>
      </c>
      <c r="Y27" s="109"/>
      <c r="Z27" s="27"/>
      <c r="AA27" s="30" t="str">
        <f t="shared" si="10"/>
        <v xml:space="preserve"> </v>
      </c>
      <c r="AB27" s="109"/>
      <c r="AC27" s="27"/>
      <c r="AD27" s="30" t="str">
        <f t="shared" si="11"/>
        <v xml:space="preserve"> </v>
      </c>
      <c r="AE27" s="113">
        <v>1.575E-2</v>
      </c>
      <c r="AF27" s="92"/>
      <c r="AG27" s="32">
        <f t="shared" si="15"/>
        <v>0</v>
      </c>
      <c r="AH27" s="109"/>
      <c r="AI27" s="27"/>
      <c r="AJ27" s="32" t="str">
        <f t="shared" si="18"/>
        <v xml:space="preserve"> </v>
      </c>
      <c r="AK27" s="109"/>
      <c r="AL27" s="27"/>
      <c r="AM27" s="32" t="str">
        <f t="shared" si="12"/>
        <v xml:space="preserve"> </v>
      </c>
      <c r="AN27" s="109"/>
      <c r="AO27" s="27"/>
      <c r="AP27" s="32" t="str">
        <f t="shared" si="19"/>
        <v xml:space="preserve"> </v>
      </c>
      <c r="AQ27" s="117">
        <v>3.9700000000000004E-3</v>
      </c>
      <c r="AR27" s="94"/>
      <c r="AS27" s="32">
        <f t="shared" si="16"/>
        <v>0</v>
      </c>
      <c r="AT27" s="118"/>
      <c r="AU27" s="51"/>
      <c r="AV27" s="32" t="str">
        <f t="shared" si="14"/>
        <v xml:space="preserve"> </v>
      </c>
    </row>
    <row r="28" spans="1:49" s="16" customFormat="1" ht="15.75" outlineLevel="1" x14ac:dyDescent="0.25">
      <c r="A28" s="40"/>
      <c r="B28" s="40">
        <v>15</v>
      </c>
      <c r="C28" s="41" t="s">
        <v>151</v>
      </c>
      <c r="D28" s="109">
        <f t="shared" si="20"/>
        <v>1858.2052900000001</v>
      </c>
      <c r="E28" s="27">
        <f t="shared" si="21"/>
        <v>3697.9307400000007</v>
      </c>
      <c r="F28" s="30">
        <f t="shared" si="4"/>
        <v>1.9900550062474531</v>
      </c>
      <c r="G28" s="109">
        <v>1639.9158400000001</v>
      </c>
      <c r="H28" s="27">
        <v>2562.0004100000001</v>
      </c>
      <c r="I28" s="30">
        <f t="shared" si="5"/>
        <v>1.562275543359591</v>
      </c>
      <c r="J28" s="109">
        <v>112.61707000000001</v>
      </c>
      <c r="K28" s="27">
        <v>937.40651000000003</v>
      </c>
      <c r="L28" s="30" t="str">
        <f t="shared" si="6"/>
        <v>св.200</v>
      </c>
      <c r="M28" s="109">
        <v>43.268059999999998</v>
      </c>
      <c r="N28" s="27">
        <v>90.812370000000001</v>
      </c>
      <c r="O28" s="30" t="str">
        <f t="shared" si="7"/>
        <v>св.200</v>
      </c>
      <c r="P28" s="109"/>
      <c r="Q28" s="27">
        <v>4.9043900000000002</v>
      </c>
      <c r="R28" s="30" t="str">
        <f t="shared" si="8"/>
        <v xml:space="preserve"> </v>
      </c>
      <c r="S28" s="109">
        <v>55.672319999999999</v>
      </c>
      <c r="T28" s="27">
        <v>102.80705999999999</v>
      </c>
      <c r="U28" s="30">
        <f t="shared" si="22"/>
        <v>1.8466458735687681</v>
      </c>
      <c r="V28" s="109"/>
      <c r="W28" s="27"/>
      <c r="X28" s="30" t="str">
        <f t="shared" si="9"/>
        <v xml:space="preserve"> </v>
      </c>
      <c r="Y28" s="109"/>
      <c r="Z28" s="27"/>
      <c r="AA28" s="30" t="str">
        <f t="shared" si="10"/>
        <v xml:space="preserve"> </v>
      </c>
      <c r="AB28" s="109">
        <v>6.7320000000000002</v>
      </c>
      <c r="AC28" s="27"/>
      <c r="AD28" s="30"/>
      <c r="AE28" s="109"/>
      <c r="AF28" s="27"/>
      <c r="AG28" s="32" t="str">
        <f t="shared" si="15"/>
        <v xml:space="preserve"> </v>
      </c>
      <c r="AH28" s="109"/>
      <c r="AI28" s="27"/>
      <c r="AJ28" s="32" t="str">
        <f t="shared" si="18"/>
        <v xml:space="preserve"> </v>
      </c>
      <c r="AK28" s="109"/>
      <c r="AL28" s="27"/>
      <c r="AM28" s="32" t="str">
        <f t="shared" si="12"/>
        <v xml:space="preserve"> </v>
      </c>
      <c r="AN28" s="109"/>
      <c r="AO28" s="27"/>
      <c r="AP28" s="32" t="str">
        <f t="shared" si="19"/>
        <v xml:space="preserve"> </v>
      </c>
      <c r="AQ28" s="109"/>
      <c r="AR28" s="27"/>
      <c r="AS28" s="32" t="str">
        <f t="shared" si="16"/>
        <v xml:space="preserve"> </v>
      </c>
      <c r="AT28" s="118"/>
      <c r="AU28" s="51"/>
      <c r="AV28" s="32" t="str">
        <f t="shared" si="14"/>
        <v xml:space="preserve"> </v>
      </c>
    </row>
    <row r="29" spans="1:49" s="16" customFormat="1" ht="15.75" outlineLevel="1" x14ac:dyDescent="0.25">
      <c r="A29" s="40"/>
      <c r="B29" s="40">
        <v>16</v>
      </c>
      <c r="C29" s="41" t="s">
        <v>15</v>
      </c>
      <c r="D29" s="109">
        <f t="shared" si="20"/>
        <v>921.31341999999995</v>
      </c>
      <c r="E29" s="27">
        <f t="shared" si="21"/>
        <v>1269.1841200000001</v>
      </c>
      <c r="F29" s="30">
        <f t="shared" si="4"/>
        <v>1.3775812795606517</v>
      </c>
      <c r="G29" s="109">
        <v>849.53910999999994</v>
      </c>
      <c r="H29" s="27">
        <v>1019.7586700000001</v>
      </c>
      <c r="I29" s="30">
        <f t="shared" si="5"/>
        <v>1.2003669495569194</v>
      </c>
      <c r="J29" s="109">
        <v>20.75177</v>
      </c>
      <c r="K29" s="27">
        <v>172.73426000000001</v>
      </c>
      <c r="L29" s="30" t="str">
        <f t="shared" si="6"/>
        <v>св.200</v>
      </c>
      <c r="M29" s="109">
        <v>7.0949999999999998</v>
      </c>
      <c r="N29" s="27">
        <v>5.45573</v>
      </c>
      <c r="O29" s="30">
        <f t="shared" si="7"/>
        <v>0.76895419309372803</v>
      </c>
      <c r="P29" s="109"/>
      <c r="Q29" s="27">
        <v>0</v>
      </c>
      <c r="R29" s="30" t="str">
        <f>IF(Q29=0," ",IF(Q29/P29*100&gt;200,"св.200",Q29/P29))</f>
        <v xml:space="preserve"> </v>
      </c>
      <c r="S29" s="109">
        <v>43.927500000000002</v>
      </c>
      <c r="T29" s="27">
        <v>71.235460000000003</v>
      </c>
      <c r="U29" s="30">
        <f t="shared" si="22"/>
        <v>1.6216597803198451</v>
      </c>
      <c r="V29" s="109"/>
      <c r="W29" s="27"/>
      <c r="X29" s="30" t="str">
        <f t="shared" si="9"/>
        <v xml:space="preserve"> </v>
      </c>
      <c r="Y29" s="109"/>
      <c r="Z29" s="27"/>
      <c r="AA29" s="30" t="str">
        <f t="shared" si="10"/>
        <v xml:space="preserve"> </v>
      </c>
      <c r="AB29" s="109"/>
      <c r="AC29" s="27"/>
      <c r="AD29" s="30" t="str">
        <f t="shared" si="11"/>
        <v xml:space="preserve"> </v>
      </c>
      <c r="AE29" s="114">
        <v>4.0000000000000003E-5</v>
      </c>
      <c r="AF29" s="98"/>
      <c r="AG29" s="32">
        <f t="shared" si="15"/>
        <v>0</v>
      </c>
      <c r="AH29" s="109"/>
      <c r="AI29" s="27"/>
      <c r="AJ29" s="32" t="str">
        <f>IF(AI29=0," ",IF(AI29/AH29*100&gt;200,"св.200",AI29/AH29))</f>
        <v xml:space="preserve"> </v>
      </c>
      <c r="AK29" s="109"/>
      <c r="AL29" s="27"/>
      <c r="AM29" s="32" t="str">
        <f t="shared" si="12"/>
        <v xml:space="preserve"> </v>
      </c>
      <c r="AN29" s="109"/>
      <c r="AO29" s="27"/>
      <c r="AP29" s="32" t="str">
        <f t="shared" si="19"/>
        <v xml:space="preserve"> </v>
      </c>
      <c r="AQ29" s="109"/>
      <c r="AR29" s="27"/>
      <c r="AS29" s="32" t="str">
        <f>IF(AR29=0," ",IF(AR29/AQ29*100&gt;200,"св.200",AR29/AQ29))</f>
        <v xml:space="preserve"> </v>
      </c>
      <c r="AT29" s="118"/>
      <c r="AU29" s="51"/>
      <c r="AV29" s="32" t="str">
        <f t="shared" si="14"/>
        <v xml:space="preserve"> </v>
      </c>
    </row>
    <row r="30" spans="1:49" s="16" customFormat="1" ht="15.75" outlineLevel="1" x14ac:dyDescent="0.25">
      <c r="A30" s="40"/>
      <c r="B30" s="40">
        <v>17</v>
      </c>
      <c r="C30" s="41" t="s">
        <v>170</v>
      </c>
      <c r="D30" s="109">
        <f t="shared" si="20"/>
        <v>586.9509599999999</v>
      </c>
      <c r="E30" s="27">
        <f t="shared" si="21"/>
        <v>1217.36103</v>
      </c>
      <c r="F30" s="30" t="str">
        <f t="shared" si="4"/>
        <v>св.200</v>
      </c>
      <c r="G30" s="109">
        <v>328.17296999999996</v>
      </c>
      <c r="H30" s="27">
        <v>690.31838000000005</v>
      </c>
      <c r="I30" s="30" t="str">
        <f t="shared" si="5"/>
        <v>св.200</v>
      </c>
      <c r="J30" s="109">
        <v>19.574840000000002</v>
      </c>
      <c r="K30" s="27">
        <v>162.93765999999999</v>
      </c>
      <c r="L30" s="30" t="str">
        <f t="shared" si="6"/>
        <v>св.200</v>
      </c>
      <c r="M30" s="109">
        <v>120.67</v>
      </c>
      <c r="N30" s="27">
        <v>133.75523000000001</v>
      </c>
      <c r="O30" s="30">
        <f t="shared" si="7"/>
        <v>1.108438137068037</v>
      </c>
      <c r="P30" s="109"/>
      <c r="Q30" s="27">
        <v>156.95171999999999</v>
      </c>
      <c r="R30" s="30"/>
      <c r="S30" s="109">
        <v>79.027149999999992</v>
      </c>
      <c r="T30" s="27">
        <v>73.398039999999995</v>
      </c>
      <c r="U30" s="30">
        <f t="shared" si="22"/>
        <v>0.92876992274174131</v>
      </c>
      <c r="V30" s="109"/>
      <c r="W30" s="27"/>
      <c r="X30" s="30" t="str">
        <f t="shared" si="9"/>
        <v xml:space="preserve"> </v>
      </c>
      <c r="Y30" s="109"/>
      <c r="Z30" s="27"/>
      <c r="AA30" s="30" t="str">
        <f t="shared" si="10"/>
        <v xml:space="preserve"> </v>
      </c>
      <c r="AB30" s="109">
        <v>39.506</v>
      </c>
      <c r="AC30" s="27"/>
      <c r="AD30" s="30"/>
      <c r="AE30" s="109"/>
      <c r="AF30" s="27"/>
      <c r="AG30" s="32" t="str">
        <f t="shared" si="15"/>
        <v xml:space="preserve"> </v>
      </c>
      <c r="AH30" s="109"/>
      <c r="AI30" s="27"/>
      <c r="AJ30" s="32" t="str">
        <f t="shared" si="18"/>
        <v xml:space="preserve"> </v>
      </c>
      <c r="AK30" s="109"/>
      <c r="AL30" s="27"/>
      <c r="AM30" s="32" t="str">
        <f t="shared" si="12"/>
        <v xml:space="preserve"> </v>
      </c>
      <c r="AN30" s="109"/>
      <c r="AO30" s="27"/>
      <c r="AP30" s="32" t="str">
        <f t="shared" si="19"/>
        <v xml:space="preserve"> </v>
      </c>
      <c r="AQ30" s="109"/>
      <c r="AR30" s="27"/>
      <c r="AS30" s="32" t="str">
        <f>IF(AR30=0," ",IF(AR30/AQ30*100&gt;200,"св.200",AR30/AQ30))</f>
        <v xml:space="preserve"> </v>
      </c>
      <c r="AT30" s="118"/>
      <c r="AU30" s="51"/>
      <c r="AV30" s="32" t="str">
        <f t="shared" si="14"/>
        <v xml:space="preserve"> </v>
      </c>
    </row>
    <row r="31" spans="1:49" s="16" customFormat="1" ht="15.75" outlineLevel="1" x14ac:dyDescent="0.25">
      <c r="A31" s="40"/>
      <c r="B31" s="40">
        <v>18</v>
      </c>
      <c r="C31" s="41" t="s">
        <v>174</v>
      </c>
      <c r="D31" s="109">
        <f t="shared" si="20"/>
        <v>830.23545000000001</v>
      </c>
      <c r="E31" s="27">
        <f t="shared" si="21"/>
        <v>3332.5251200000002</v>
      </c>
      <c r="F31" s="30" t="str">
        <f t="shared" si="4"/>
        <v>св.200</v>
      </c>
      <c r="G31" s="109">
        <v>404.25337000000002</v>
      </c>
      <c r="H31" s="27">
        <v>854.81055000000003</v>
      </c>
      <c r="I31" s="30" t="str">
        <f t="shared" si="5"/>
        <v>св.200</v>
      </c>
      <c r="J31" s="109">
        <v>125.74939999999999</v>
      </c>
      <c r="K31" s="27">
        <v>1046.7188799999999</v>
      </c>
      <c r="L31" s="30" t="str">
        <f t="shared" si="6"/>
        <v>св.200</v>
      </c>
      <c r="M31" s="109">
        <v>103.56183</v>
      </c>
      <c r="N31" s="27">
        <v>167.50820999999999</v>
      </c>
      <c r="O31" s="30">
        <f t="shared" si="7"/>
        <v>1.617470548753339</v>
      </c>
      <c r="P31" s="109"/>
      <c r="Q31" s="27">
        <v>40.32</v>
      </c>
      <c r="R31" s="30"/>
      <c r="S31" s="109">
        <v>94.33071000000001</v>
      </c>
      <c r="T31" s="27">
        <v>346.60548</v>
      </c>
      <c r="U31" s="30" t="str">
        <f t="shared" si="22"/>
        <v>св.200</v>
      </c>
      <c r="V31" s="109"/>
      <c r="W31" s="27"/>
      <c r="X31" s="30" t="str">
        <f t="shared" si="9"/>
        <v xml:space="preserve"> </v>
      </c>
      <c r="Y31" s="109"/>
      <c r="Z31" s="27"/>
      <c r="AA31" s="30" t="str">
        <f t="shared" si="10"/>
        <v xml:space="preserve"> </v>
      </c>
      <c r="AB31" s="109">
        <v>102.324</v>
      </c>
      <c r="AC31" s="27">
        <v>876.56200000000001</v>
      </c>
      <c r="AD31" s="30" t="str">
        <f t="shared" si="11"/>
        <v>св.200</v>
      </c>
      <c r="AE31" s="113">
        <v>1.6140000000000002E-2</v>
      </c>
      <c r="AF31" s="92"/>
      <c r="AG31" s="32">
        <f t="shared" si="15"/>
        <v>0</v>
      </c>
      <c r="AH31" s="109"/>
      <c r="AI31" s="27"/>
      <c r="AJ31" s="32" t="str">
        <f t="shared" si="18"/>
        <v xml:space="preserve"> </v>
      </c>
      <c r="AK31" s="109"/>
      <c r="AL31" s="27"/>
      <c r="AM31" s="32" t="str">
        <f t="shared" si="12"/>
        <v xml:space="preserve"> </v>
      </c>
      <c r="AN31" s="113">
        <v>1.575E-2</v>
      </c>
      <c r="AO31" s="92"/>
      <c r="AP31" s="32">
        <f t="shared" si="19"/>
        <v>0</v>
      </c>
      <c r="AQ31" s="109"/>
      <c r="AR31" s="27"/>
      <c r="AS31" s="32" t="str">
        <f>IF(AR31=0," ",IF(AR31/AQ31*100&gt;200,"св.200",AR31/AQ31))</f>
        <v xml:space="preserve"> </v>
      </c>
      <c r="AT31" s="118"/>
      <c r="AU31" s="51"/>
      <c r="AV31" s="32" t="str">
        <f>IF(AT31=0," ",IF(AU31/AT31*100&gt;200,"св.200",AU31/AT31))</f>
        <v xml:space="preserve"> </v>
      </c>
      <c r="AW31" s="44"/>
    </row>
    <row r="32" spans="1:49" s="16" customFormat="1" ht="15.75" outlineLevel="1" x14ac:dyDescent="0.25">
      <c r="A32" s="40"/>
      <c r="B32" s="40">
        <v>19</v>
      </c>
      <c r="C32" s="41" t="s">
        <v>16</v>
      </c>
      <c r="D32" s="109">
        <f t="shared" si="20"/>
        <v>1692.57979</v>
      </c>
      <c r="E32" s="27">
        <f t="shared" si="21"/>
        <v>3618.3559299999997</v>
      </c>
      <c r="F32" s="30" t="str">
        <f t="shared" si="4"/>
        <v>св.200</v>
      </c>
      <c r="G32" s="109">
        <v>1615.84131</v>
      </c>
      <c r="H32" s="27">
        <v>2949.8561299999997</v>
      </c>
      <c r="I32" s="30">
        <f t="shared" si="5"/>
        <v>1.8255852921596611</v>
      </c>
      <c r="J32" s="109">
        <v>34.813480000000006</v>
      </c>
      <c r="K32" s="27">
        <v>289.78126000000003</v>
      </c>
      <c r="L32" s="30" t="str">
        <f t="shared" si="6"/>
        <v>св.200</v>
      </c>
      <c r="M32" s="109">
        <v>12.335229999999999</v>
      </c>
      <c r="N32" s="27">
        <v>9.5338600000000007</v>
      </c>
      <c r="O32" s="30">
        <f t="shared" si="7"/>
        <v>0.77289681667873245</v>
      </c>
      <c r="P32" s="109">
        <v>7.2134999999999998</v>
      </c>
      <c r="Q32" s="27">
        <v>191.63772</v>
      </c>
      <c r="R32" s="30" t="str">
        <f>IF(Q32=0," ",IF(Q32/P32*100&gt;200,"св.200",Q32/P32))</f>
        <v>св.200</v>
      </c>
      <c r="S32" s="109">
        <v>22.09648</v>
      </c>
      <c r="T32" s="27">
        <v>177.06735</v>
      </c>
      <c r="U32" s="30" t="str">
        <f t="shared" si="22"/>
        <v>св.200</v>
      </c>
      <c r="V32" s="109"/>
      <c r="W32" s="27"/>
      <c r="X32" s="30" t="str">
        <f t="shared" si="9"/>
        <v xml:space="preserve"> </v>
      </c>
      <c r="Y32" s="109"/>
      <c r="Z32" s="27"/>
      <c r="AA32" s="30" t="str">
        <f t="shared" si="10"/>
        <v xml:space="preserve"> </v>
      </c>
      <c r="AB32" s="109"/>
      <c r="AC32" s="27"/>
      <c r="AD32" s="30" t="str">
        <f t="shared" si="11"/>
        <v xml:space="preserve"> </v>
      </c>
      <c r="AE32" s="109">
        <v>0.27979000000000004</v>
      </c>
      <c r="AF32" s="27">
        <v>0.47961000000000004</v>
      </c>
      <c r="AG32" s="32">
        <f t="shared" si="15"/>
        <v>1.7141784910111153</v>
      </c>
      <c r="AH32" s="109"/>
      <c r="AI32" s="27"/>
      <c r="AJ32" s="32" t="str">
        <f t="shared" si="18"/>
        <v xml:space="preserve"> </v>
      </c>
      <c r="AK32" s="109"/>
      <c r="AL32" s="27"/>
      <c r="AM32" s="32" t="str">
        <f t="shared" si="12"/>
        <v xml:space="preserve"> </v>
      </c>
      <c r="AN32" s="109">
        <v>0.14599999999999999</v>
      </c>
      <c r="AO32" s="27"/>
      <c r="AP32" s="32">
        <f t="shared" si="19"/>
        <v>0</v>
      </c>
      <c r="AQ32" s="109"/>
      <c r="AR32" s="27">
        <v>0.16650999999999999</v>
      </c>
      <c r="AS32" s="32" t="e">
        <f>IF(AR32=0," ",IF(AR32/AQ32*100&gt;200,"св.200",AR32/AQ32))</f>
        <v>#DIV/0!</v>
      </c>
      <c r="AT32" s="118">
        <f t="shared" ref="AT32:AT33" si="23">AE32-AH32-AK32-AN32-AQ32</f>
        <v>0.13379000000000005</v>
      </c>
      <c r="AU32" s="51"/>
      <c r="AV32" s="32">
        <f t="shared" si="14"/>
        <v>0</v>
      </c>
    </row>
    <row r="33" spans="1:101" s="16" customFormat="1" ht="15.75" outlineLevel="1" x14ac:dyDescent="0.25">
      <c r="A33" s="40"/>
      <c r="B33" s="40">
        <v>20</v>
      </c>
      <c r="C33" s="41" t="s">
        <v>17</v>
      </c>
      <c r="D33" s="109">
        <f t="shared" si="20"/>
        <v>884.13898999999992</v>
      </c>
      <c r="E33" s="27">
        <f t="shared" si="21"/>
        <v>3425.4611800000002</v>
      </c>
      <c r="F33" s="30" t="str">
        <f t="shared" si="4"/>
        <v>св.200</v>
      </c>
      <c r="G33" s="109">
        <v>673.41572999999994</v>
      </c>
      <c r="H33" s="27">
        <v>2713.74674</v>
      </c>
      <c r="I33" s="30" t="str">
        <f t="shared" si="5"/>
        <v>св.200</v>
      </c>
      <c r="J33" s="109">
        <v>56.432379999999995</v>
      </c>
      <c r="K33" s="27">
        <v>469.73462000000001</v>
      </c>
      <c r="L33" s="30" t="str">
        <f t="shared" si="6"/>
        <v>св.200</v>
      </c>
      <c r="M33" s="109">
        <v>97.450229999999991</v>
      </c>
      <c r="N33" s="27">
        <v>125.02491000000001</v>
      </c>
      <c r="O33" s="30">
        <f t="shared" si="7"/>
        <v>1.2829616718195536</v>
      </c>
      <c r="P33" s="109">
        <v>1.1220999999999999</v>
      </c>
      <c r="Q33" s="27">
        <v>0.42210000000000003</v>
      </c>
      <c r="R33" s="30">
        <f t="shared" si="8"/>
        <v>0.37616968184653782</v>
      </c>
      <c r="S33" s="109">
        <v>55.43665</v>
      </c>
      <c r="T33" s="27">
        <v>116.53281</v>
      </c>
      <c r="U33" s="30" t="str">
        <f t="shared" si="22"/>
        <v>св.200</v>
      </c>
      <c r="V33" s="109"/>
      <c r="W33" s="27"/>
      <c r="X33" s="30" t="str">
        <f t="shared" si="9"/>
        <v xml:space="preserve"> </v>
      </c>
      <c r="Y33" s="109"/>
      <c r="Z33" s="27"/>
      <c r="AA33" s="30" t="str">
        <f t="shared" si="10"/>
        <v xml:space="preserve"> </v>
      </c>
      <c r="AB33" s="109"/>
      <c r="AC33" s="27"/>
      <c r="AD33" s="30" t="str">
        <f t="shared" si="11"/>
        <v xml:space="preserve"> </v>
      </c>
      <c r="AE33" s="109">
        <v>0.28189999999999998</v>
      </c>
      <c r="AF33" s="27"/>
      <c r="AG33" s="32">
        <f t="shared" si="15"/>
        <v>0</v>
      </c>
      <c r="AH33" s="109"/>
      <c r="AI33" s="27"/>
      <c r="AJ33" s="32" t="str">
        <f t="shared" si="18"/>
        <v xml:space="preserve"> </v>
      </c>
      <c r="AK33" s="109"/>
      <c r="AL33" s="27"/>
      <c r="AM33" s="32" t="str">
        <f t="shared" si="12"/>
        <v xml:space="preserve"> </v>
      </c>
      <c r="AN33" s="109"/>
      <c r="AO33" s="27"/>
      <c r="AP33" s="32" t="str">
        <f t="shared" si="19"/>
        <v xml:space="preserve"> </v>
      </c>
      <c r="AQ33" s="109"/>
      <c r="AR33" s="27"/>
      <c r="AS33" s="32" t="str">
        <f>IF(AR33=0," ",IF(AR33/AQ33*100&gt;200,"св.200",AR33/AQ33))</f>
        <v xml:space="preserve"> </v>
      </c>
      <c r="AT33" s="118">
        <f t="shared" si="23"/>
        <v>0.28189999999999998</v>
      </c>
      <c r="AU33" s="51"/>
      <c r="AV33" s="32">
        <f t="shared" si="14"/>
        <v>0</v>
      </c>
    </row>
    <row r="34" spans="1:101" s="16" customFormat="1" ht="15.75" outlineLevel="1" x14ac:dyDescent="0.25">
      <c r="A34" s="40"/>
      <c r="B34" s="40">
        <v>21</v>
      </c>
      <c r="C34" s="41" t="s">
        <v>18</v>
      </c>
      <c r="D34" s="109">
        <f t="shared" si="20"/>
        <v>717.65914000000009</v>
      </c>
      <c r="E34" s="27">
        <f t="shared" si="21"/>
        <v>1673.86691</v>
      </c>
      <c r="F34" s="30" t="str">
        <f t="shared" si="4"/>
        <v>св.200</v>
      </c>
      <c r="G34" s="109">
        <v>541.39945</v>
      </c>
      <c r="H34" s="27">
        <v>1167.3818799999999</v>
      </c>
      <c r="I34" s="30" t="str">
        <f t="shared" si="5"/>
        <v>св.200</v>
      </c>
      <c r="J34" s="109">
        <v>41.565370000000001</v>
      </c>
      <c r="K34" s="27">
        <v>345.98434999999995</v>
      </c>
      <c r="L34" s="30" t="str">
        <f t="shared" si="6"/>
        <v>св.200</v>
      </c>
      <c r="M34" s="109">
        <v>125.65912</v>
      </c>
      <c r="N34" s="27">
        <v>125.99285</v>
      </c>
      <c r="O34" s="30">
        <f t="shared" si="7"/>
        <v>1.0026558358836191</v>
      </c>
      <c r="P34" s="109">
        <v>0.31919999999999998</v>
      </c>
      <c r="Q34" s="27">
        <v>3.1114999999999999</v>
      </c>
      <c r="R34" s="30" t="str">
        <f t="shared" si="8"/>
        <v>св.200</v>
      </c>
      <c r="S34" s="109">
        <v>8.7159999999999993</v>
      </c>
      <c r="T34" s="27">
        <v>31.396330000000003</v>
      </c>
      <c r="U34" s="30" t="str">
        <f t="shared" si="17"/>
        <v>св.200</v>
      </c>
      <c r="V34" s="109"/>
      <c r="W34" s="27"/>
      <c r="X34" s="30" t="str">
        <f t="shared" si="9"/>
        <v xml:space="preserve"> </v>
      </c>
      <c r="Y34" s="109"/>
      <c r="Z34" s="27"/>
      <c r="AA34" s="30" t="str">
        <f t="shared" si="10"/>
        <v xml:space="preserve"> </v>
      </c>
      <c r="AB34" s="109"/>
      <c r="AC34" s="27"/>
      <c r="AD34" s="30" t="str">
        <f t="shared" si="11"/>
        <v xml:space="preserve"> </v>
      </c>
      <c r="AE34" s="109"/>
      <c r="AF34" s="27"/>
      <c r="AG34" s="32" t="str">
        <f t="shared" si="15"/>
        <v xml:space="preserve"> </v>
      </c>
      <c r="AH34" s="109"/>
      <c r="AI34" s="27"/>
      <c r="AJ34" s="32" t="str">
        <f t="shared" si="18"/>
        <v xml:space="preserve"> </v>
      </c>
      <c r="AK34" s="109"/>
      <c r="AL34" s="27"/>
      <c r="AM34" s="32" t="str">
        <f t="shared" si="12"/>
        <v xml:space="preserve"> </v>
      </c>
      <c r="AN34" s="109"/>
      <c r="AO34" s="27"/>
      <c r="AP34" s="32" t="str">
        <f t="shared" si="19"/>
        <v xml:space="preserve"> </v>
      </c>
      <c r="AQ34" s="109"/>
      <c r="AR34" s="27"/>
      <c r="AS34" s="32" t="str">
        <f t="shared" si="16"/>
        <v xml:space="preserve"> </v>
      </c>
      <c r="AT34" s="118"/>
      <c r="AU34" s="51"/>
      <c r="AV34" s="32" t="str">
        <f t="shared" si="14"/>
        <v xml:space="preserve"> </v>
      </c>
    </row>
    <row r="35" spans="1:101" s="18" customFormat="1" ht="28.5" customHeight="1" x14ac:dyDescent="0.2">
      <c r="A35" s="42"/>
      <c r="B35" s="42"/>
      <c r="C35" s="43" t="s">
        <v>34</v>
      </c>
      <c r="D35" s="34">
        <f>D6+D13</f>
        <v>261089.73318000001</v>
      </c>
      <c r="E35" s="34">
        <f>E6+E13</f>
        <v>414939.22903000016</v>
      </c>
      <c r="F35" s="35">
        <f t="shared" si="4"/>
        <v>1.5892590795362049</v>
      </c>
      <c r="G35" s="34">
        <f>G6+G13</f>
        <v>37565.932690000001</v>
      </c>
      <c r="H35" s="34">
        <f>H6+H13</f>
        <v>93417.759130000006</v>
      </c>
      <c r="I35" s="35" t="str">
        <f t="shared" si="5"/>
        <v>св.200</v>
      </c>
      <c r="J35" s="34">
        <f>J6+J13</f>
        <v>4336.1905299999999</v>
      </c>
      <c r="K35" s="34">
        <f>K6+K13</f>
        <v>36093.757299999997</v>
      </c>
      <c r="L35" s="35" t="str">
        <f t="shared" si="6"/>
        <v>св.200</v>
      </c>
      <c r="M35" s="34">
        <f>M6+M13</f>
        <v>8924.1894300000004</v>
      </c>
      <c r="N35" s="34">
        <f>N6+N13</f>
        <v>10533.495000000003</v>
      </c>
      <c r="O35" s="35">
        <f t="shared" si="7"/>
        <v>1.1803307272467884</v>
      </c>
      <c r="P35" s="34">
        <f>P6+P13</f>
        <v>283.41641000000004</v>
      </c>
      <c r="Q35" s="34">
        <f>Q6+Q13</f>
        <v>1835.19822</v>
      </c>
      <c r="R35" s="35" t="str">
        <f t="shared" si="8"/>
        <v>св.200</v>
      </c>
      <c r="S35" s="34">
        <f>S6+S13</f>
        <v>5679.3218499999994</v>
      </c>
      <c r="T35" s="34">
        <f>T6+T13</f>
        <v>10819.89561</v>
      </c>
      <c r="U35" s="35">
        <f t="shared" si="17"/>
        <v>1.9051386584121837</v>
      </c>
      <c r="V35" s="34">
        <f>V6+V13</f>
        <v>98152.891730000003</v>
      </c>
      <c r="W35" s="34">
        <f>W6+W13</f>
        <v>71993.319999999992</v>
      </c>
      <c r="X35" s="35">
        <f t="shared" si="9"/>
        <v>0.73348139551547775</v>
      </c>
      <c r="Y35" s="34">
        <f>Y6+Y13</f>
        <v>105347.72585</v>
      </c>
      <c r="Z35" s="34">
        <f>Z6+Z13</f>
        <v>188383.60216000001</v>
      </c>
      <c r="AA35" s="35">
        <f t="shared" si="10"/>
        <v>1.7882075824610695</v>
      </c>
      <c r="AB35" s="34">
        <f>AB6+AB13</f>
        <v>791.09500000000003</v>
      </c>
      <c r="AC35" s="34">
        <f>AC6+AC13</f>
        <v>1840.0291900000002</v>
      </c>
      <c r="AD35" s="35" t="str">
        <f t="shared" si="11"/>
        <v>св.200</v>
      </c>
      <c r="AE35" s="34">
        <f>AE6+AE13</f>
        <v>8.9696899999999999</v>
      </c>
      <c r="AF35" s="34">
        <f>AF6+AF13</f>
        <v>22.172420000000002</v>
      </c>
      <c r="AG35" s="35" t="str">
        <f t="shared" si="15"/>
        <v>св.200</v>
      </c>
      <c r="AH35" s="34">
        <f>AH6+AH13</f>
        <v>1.2236</v>
      </c>
      <c r="AI35" s="34">
        <f>AI6+AI13</f>
        <v>19.670870000000001</v>
      </c>
      <c r="AJ35" s="35" t="str">
        <f t="shared" si="18"/>
        <v>св.200</v>
      </c>
      <c r="AK35" s="34">
        <f>AK6+AK13</f>
        <v>3.4232499999999999</v>
      </c>
      <c r="AL35" s="34">
        <f>AL6+AL13</f>
        <v>0</v>
      </c>
      <c r="AM35" s="35">
        <f t="shared" si="12"/>
        <v>0</v>
      </c>
      <c r="AN35" s="34">
        <f>AN6+AN13</f>
        <v>0.38149000000000005</v>
      </c>
      <c r="AO35" s="34">
        <f>AO6+AO13</f>
        <v>0.15736</v>
      </c>
      <c r="AP35" s="35">
        <f t="shared" si="19"/>
        <v>0.41248787648431146</v>
      </c>
      <c r="AQ35" s="34">
        <f>AQ6+AQ13</f>
        <v>1.8766700000000001</v>
      </c>
      <c r="AR35" s="34">
        <f>AR6+AR13</f>
        <v>2.0310900000000003</v>
      </c>
      <c r="AS35" s="35">
        <f t="shared" si="16"/>
        <v>1.0822840456766507</v>
      </c>
      <c r="AT35" s="34">
        <f>AT6+AT13</f>
        <v>2.064680000000001</v>
      </c>
      <c r="AU35" s="34">
        <f>AU6+AU13</f>
        <v>0.31310000000000004</v>
      </c>
      <c r="AV35" s="33">
        <f>IF(AT35=0," ",IF(AU35/AT35*100&gt;200,"св.200",AU35/AT35))</f>
        <v>0.1516457756165604</v>
      </c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</row>
    <row r="36" spans="1:101" s="82" customFormat="1" x14ac:dyDescent="0.25">
      <c r="C36" s="165"/>
      <c r="D36" s="104"/>
      <c r="E36" s="168"/>
      <c r="F36" s="102"/>
      <c r="G36" s="83"/>
      <c r="H36" s="83"/>
      <c r="I36" s="83"/>
      <c r="J36" s="83"/>
      <c r="K36" s="169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H36" s="83"/>
      <c r="AI36" s="83"/>
      <c r="AK36" s="83"/>
      <c r="AL36" s="83"/>
      <c r="AN36" s="83"/>
      <c r="AO36" s="83"/>
      <c r="AQ36" s="83"/>
      <c r="AR36" s="83"/>
    </row>
    <row r="37" spans="1:101" s="82" customFormat="1" ht="21" customHeight="1" x14ac:dyDescent="0.25">
      <c r="C37" s="91" t="s">
        <v>194</v>
      </c>
      <c r="D37" s="84"/>
      <c r="E37" s="84"/>
      <c r="F37" s="85"/>
      <c r="G37" s="83"/>
      <c r="H37" s="83"/>
      <c r="I37" s="83"/>
      <c r="J37" s="140"/>
      <c r="K37" s="141"/>
      <c r="L37" s="102"/>
      <c r="M37" s="139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H37" s="83"/>
      <c r="AI37" s="83"/>
      <c r="AK37" s="83"/>
      <c r="AL37" s="83"/>
      <c r="AN37" s="83"/>
      <c r="AO37" s="83"/>
      <c r="AP37" s="86"/>
      <c r="AQ37" s="83"/>
      <c r="AR37" s="83"/>
    </row>
    <row r="38" spans="1:101" s="82" customFormat="1" ht="21.75" customHeight="1" x14ac:dyDescent="0.25">
      <c r="C38" s="87"/>
      <c r="D38" s="90"/>
      <c r="E38" s="101"/>
      <c r="F38" s="90"/>
      <c r="G38" s="143"/>
      <c r="H38" s="143"/>
      <c r="I38" s="143"/>
      <c r="J38" s="143"/>
      <c r="K38" s="148"/>
      <c r="L38" s="143"/>
      <c r="M38" s="143"/>
      <c r="N38" s="143"/>
      <c r="O38" s="143"/>
      <c r="P38" s="143"/>
      <c r="Q38" s="143"/>
      <c r="R38" s="143"/>
      <c r="S38" s="143"/>
      <c r="T38" s="143"/>
      <c r="U38" s="140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H38" s="83"/>
      <c r="AI38" s="83"/>
      <c r="AK38" s="83"/>
      <c r="AL38" s="83"/>
      <c r="AN38" s="83"/>
      <c r="AO38" s="83"/>
      <c r="AQ38" s="83"/>
      <c r="AR38" s="83"/>
    </row>
    <row r="39" spans="1:101" s="82" customFormat="1" ht="18.75" x14ac:dyDescent="0.25">
      <c r="C39" s="83"/>
      <c r="D39" s="88"/>
      <c r="E39" s="88"/>
      <c r="F39" s="83"/>
      <c r="G39" s="144"/>
      <c r="H39" s="145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0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H39" s="83"/>
      <c r="AI39" s="83"/>
      <c r="AK39" s="83"/>
      <c r="AL39" s="83"/>
      <c r="AN39" s="83"/>
      <c r="AO39" s="83"/>
      <c r="AQ39" s="83"/>
      <c r="AR39" s="83"/>
    </row>
    <row r="40" spans="1:101" s="82" customFormat="1" x14ac:dyDescent="0.25">
      <c r="C40" s="83"/>
      <c r="D40" s="88"/>
      <c r="E40" s="88"/>
      <c r="F40" s="83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H40" s="83"/>
      <c r="AI40" s="83"/>
      <c r="AK40" s="83"/>
      <c r="AL40" s="83"/>
      <c r="AN40" s="83"/>
      <c r="AO40" s="83"/>
      <c r="AQ40" s="83"/>
      <c r="AR40" s="83"/>
    </row>
    <row r="41" spans="1:101" s="82" customFormat="1" x14ac:dyDescent="0.25">
      <c r="C41" s="83"/>
      <c r="D41" s="88"/>
      <c r="E41" s="88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H41" s="83"/>
      <c r="AI41" s="83"/>
      <c r="AK41" s="83"/>
      <c r="AL41" s="83"/>
      <c r="AN41" s="83"/>
      <c r="AO41" s="83"/>
      <c r="AQ41" s="83"/>
      <c r="AR41" s="83"/>
    </row>
    <row r="42" spans="1:101" s="82" customFormat="1" x14ac:dyDescent="0.25">
      <c r="C42" s="83"/>
      <c r="D42" s="88"/>
      <c r="E42" s="88"/>
      <c r="F42" s="83"/>
      <c r="G42" s="83"/>
      <c r="H42" s="83"/>
      <c r="I42" s="89"/>
      <c r="J42" s="83"/>
      <c r="K42" s="83"/>
      <c r="L42" s="89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H42" s="83"/>
      <c r="AI42" s="83"/>
      <c r="AK42" s="83"/>
      <c r="AL42" s="83"/>
      <c r="AN42" s="83"/>
      <c r="AO42" s="83"/>
      <c r="AQ42" s="83"/>
      <c r="AR42" s="83"/>
    </row>
    <row r="43" spans="1:101" s="82" customFormat="1" x14ac:dyDescent="0.25">
      <c r="C43" s="83"/>
      <c r="D43" s="88"/>
      <c r="E43" s="88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H43" s="83"/>
      <c r="AI43" s="83"/>
      <c r="AK43" s="83"/>
      <c r="AL43" s="83"/>
      <c r="AN43" s="83"/>
      <c r="AO43" s="83"/>
      <c r="AQ43" s="83"/>
      <c r="AR43" s="83"/>
    </row>
    <row r="44" spans="1:101" s="82" customFormat="1" x14ac:dyDescent="0.25">
      <c r="C44" s="83"/>
      <c r="D44" s="88"/>
      <c r="E44" s="88"/>
      <c r="F44" s="83"/>
      <c r="G44" s="83"/>
      <c r="H44" s="83"/>
      <c r="I44" s="89"/>
      <c r="J44" s="83"/>
      <c r="K44" s="83"/>
      <c r="L44" s="89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H44" s="83"/>
      <c r="AI44" s="83"/>
      <c r="AK44" s="83"/>
      <c r="AL44" s="83"/>
      <c r="AN44" s="83"/>
      <c r="AO44" s="83"/>
      <c r="AQ44" s="83"/>
      <c r="AR44" s="83"/>
    </row>
    <row r="45" spans="1:101" s="82" customFormat="1" x14ac:dyDescent="0.25">
      <c r="C45" s="83"/>
      <c r="D45" s="88"/>
      <c r="E45" s="88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H45" s="83"/>
      <c r="AI45" s="83"/>
      <c r="AK45" s="83"/>
      <c r="AL45" s="83"/>
      <c r="AN45" s="83"/>
      <c r="AO45" s="83"/>
      <c r="AQ45" s="83"/>
      <c r="AR45" s="83"/>
    </row>
    <row r="46" spans="1:101" s="82" customFormat="1" x14ac:dyDescent="0.25">
      <c r="C46" s="83"/>
      <c r="D46" s="88"/>
      <c r="E46" s="88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H46" s="83"/>
      <c r="AI46" s="83"/>
      <c r="AK46" s="83"/>
      <c r="AL46" s="83"/>
      <c r="AN46" s="83"/>
      <c r="AO46" s="83"/>
      <c r="AQ46" s="83"/>
      <c r="AR46" s="83"/>
    </row>
    <row r="47" spans="1:101" s="82" customFormat="1" x14ac:dyDescent="0.25">
      <c r="C47" s="83"/>
      <c r="D47" s="88"/>
      <c r="E47" s="88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H47" s="83"/>
      <c r="AI47" s="83"/>
      <c r="AK47" s="83"/>
      <c r="AL47" s="83"/>
      <c r="AN47" s="83"/>
      <c r="AO47" s="83"/>
      <c r="AQ47" s="83"/>
      <c r="AR47" s="83"/>
    </row>
    <row r="48" spans="1:101" s="82" customFormat="1" x14ac:dyDescent="0.25">
      <c r="C48" s="83"/>
      <c r="D48" s="88"/>
      <c r="E48" s="88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H48" s="83"/>
      <c r="AI48" s="83"/>
      <c r="AK48" s="83"/>
      <c r="AL48" s="83"/>
      <c r="AN48" s="83"/>
      <c r="AO48" s="83"/>
      <c r="AQ48" s="83"/>
      <c r="AR48" s="83"/>
    </row>
    <row r="49" spans="3:44" s="82" customFormat="1" x14ac:dyDescent="0.25">
      <c r="C49" s="83"/>
      <c r="D49" s="88"/>
      <c r="E49" s="88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H49" s="83"/>
      <c r="AI49" s="83"/>
      <c r="AK49" s="83"/>
      <c r="AL49" s="83"/>
      <c r="AN49" s="83"/>
      <c r="AO49" s="83"/>
      <c r="AQ49" s="83"/>
      <c r="AR49" s="83"/>
    </row>
    <row r="50" spans="3:44" s="82" customFormat="1" x14ac:dyDescent="0.25">
      <c r="C50" s="83"/>
      <c r="D50" s="88"/>
      <c r="E50" s="88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H50" s="83"/>
      <c r="AI50" s="83"/>
      <c r="AK50" s="83"/>
      <c r="AL50" s="83"/>
      <c r="AN50" s="83"/>
      <c r="AO50" s="83"/>
      <c r="AQ50" s="83"/>
      <c r="AR50" s="83"/>
    </row>
    <row r="51" spans="3:44" s="82" customFormat="1" x14ac:dyDescent="0.25">
      <c r="C51" s="83"/>
      <c r="D51" s="88"/>
      <c r="E51" s="88"/>
      <c r="F51" s="83"/>
      <c r="G51" s="83"/>
      <c r="H51" s="83"/>
      <c r="I51" s="83">
        <v>1000</v>
      </c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H51" s="83"/>
      <c r="AI51" s="83"/>
      <c r="AK51" s="83"/>
      <c r="AL51" s="83"/>
      <c r="AN51" s="83"/>
      <c r="AO51" s="83"/>
      <c r="AQ51" s="83"/>
      <c r="AR51" s="83"/>
    </row>
    <row r="52" spans="3:44" s="82" customFormat="1" x14ac:dyDescent="0.25">
      <c r="C52" s="83"/>
      <c r="D52" s="88"/>
      <c r="E52" s="88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H52" s="83"/>
      <c r="AI52" s="83"/>
      <c r="AK52" s="83"/>
      <c r="AL52" s="83"/>
      <c r="AN52" s="83"/>
      <c r="AO52" s="83"/>
      <c r="AQ52" s="83"/>
      <c r="AR52" s="83"/>
    </row>
    <row r="53" spans="3:44" s="82" customFormat="1" x14ac:dyDescent="0.25">
      <c r="C53" s="83"/>
      <c r="D53" s="88"/>
      <c r="E53" s="88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H53" s="83"/>
      <c r="AI53" s="83"/>
      <c r="AK53" s="83"/>
      <c r="AL53" s="83"/>
      <c r="AN53" s="83"/>
      <c r="AO53" s="83"/>
      <c r="AQ53" s="83"/>
      <c r="AR53" s="83"/>
    </row>
    <row r="54" spans="3:44" s="82" customFormat="1" x14ac:dyDescent="0.25">
      <c r="C54" s="83"/>
      <c r="D54" s="88"/>
      <c r="E54" s="88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H54" s="83"/>
      <c r="AI54" s="83"/>
      <c r="AK54" s="83"/>
      <c r="AL54" s="83"/>
      <c r="AN54" s="83"/>
      <c r="AO54" s="83"/>
      <c r="AQ54" s="83"/>
      <c r="AR54" s="83"/>
    </row>
    <row r="55" spans="3:44" s="82" customFormat="1" x14ac:dyDescent="0.25">
      <c r="C55" s="83"/>
      <c r="D55" s="88"/>
      <c r="E55" s="88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H55" s="83"/>
      <c r="AI55" s="83"/>
      <c r="AK55" s="83"/>
      <c r="AL55" s="83"/>
      <c r="AN55" s="83"/>
      <c r="AO55" s="83"/>
      <c r="AQ55" s="83"/>
      <c r="AR55" s="83"/>
    </row>
    <row r="56" spans="3:44" s="82" customFormat="1" x14ac:dyDescent="0.25">
      <c r="C56" s="83"/>
      <c r="D56" s="88"/>
      <c r="E56" s="88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H56" s="83"/>
      <c r="AI56" s="83"/>
      <c r="AK56" s="83"/>
      <c r="AL56" s="83"/>
      <c r="AN56" s="83"/>
      <c r="AO56" s="83"/>
      <c r="AQ56" s="83"/>
      <c r="AR56" s="83"/>
    </row>
    <row r="57" spans="3:44" s="82" customFormat="1" x14ac:dyDescent="0.25">
      <c r="C57" s="83"/>
      <c r="D57" s="88"/>
      <c r="E57" s="88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H57" s="83"/>
      <c r="AI57" s="83"/>
      <c r="AK57" s="83"/>
      <c r="AL57" s="83"/>
      <c r="AN57" s="83"/>
      <c r="AO57" s="83"/>
      <c r="AQ57" s="83"/>
      <c r="AR57" s="83"/>
    </row>
    <row r="58" spans="3:44" s="82" customFormat="1" x14ac:dyDescent="0.25">
      <c r="C58" s="83"/>
      <c r="D58" s="88"/>
      <c r="E58" s="88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H58" s="83"/>
      <c r="AI58" s="83"/>
      <c r="AK58" s="83"/>
      <c r="AL58" s="83"/>
      <c r="AN58" s="83"/>
      <c r="AO58" s="83"/>
      <c r="AQ58" s="83"/>
      <c r="AR58" s="83"/>
    </row>
    <row r="59" spans="3:44" s="82" customFormat="1" x14ac:dyDescent="0.25">
      <c r="C59" s="83"/>
      <c r="D59" s="88"/>
      <c r="E59" s="88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H59" s="83"/>
      <c r="AI59" s="83"/>
      <c r="AK59" s="83"/>
      <c r="AL59" s="83"/>
      <c r="AN59" s="83"/>
      <c r="AO59" s="83"/>
      <c r="AQ59" s="83"/>
      <c r="AR59" s="83"/>
    </row>
    <row r="60" spans="3:44" s="82" customFormat="1" x14ac:dyDescent="0.25">
      <c r="C60" s="83"/>
      <c r="D60" s="88"/>
      <c r="E60" s="88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H60" s="83"/>
      <c r="AI60" s="83"/>
      <c r="AK60" s="83"/>
      <c r="AL60" s="83"/>
      <c r="AN60" s="83"/>
      <c r="AO60" s="83"/>
      <c r="AQ60" s="83"/>
      <c r="AR60" s="83"/>
    </row>
    <row r="61" spans="3:44" s="82" customFormat="1" x14ac:dyDescent="0.25">
      <c r="C61" s="83"/>
      <c r="D61" s="88"/>
      <c r="E61" s="88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H61" s="83"/>
      <c r="AI61" s="83"/>
      <c r="AK61" s="83"/>
      <c r="AL61" s="83"/>
      <c r="AN61" s="83"/>
      <c r="AO61" s="83"/>
      <c r="AQ61" s="83"/>
      <c r="AR61" s="83"/>
    </row>
    <row r="62" spans="3:44" s="82" customFormat="1" x14ac:dyDescent="0.25">
      <c r="C62" s="83"/>
      <c r="D62" s="88"/>
      <c r="E62" s="88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H62" s="83"/>
      <c r="AI62" s="83"/>
      <c r="AK62" s="83"/>
      <c r="AL62" s="83"/>
      <c r="AN62" s="83"/>
      <c r="AO62" s="83"/>
      <c r="AQ62" s="83"/>
      <c r="AR62" s="83"/>
    </row>
    <row r="63" spans="3:44" s="82" customFormat="1" x14ac:dyDescent="0.25">
      <c r="C63" s="83"/>
      <c r="D63" s="88"/>
      <c r="E63" s="88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H63" s="83"/>
      <c r="AI63" s="83"/>
      <c r="AK63" s="83"/>
      <c r="AL63" s="83"/>
      <c r="AN63" s="83"/>
      <c r="AO63" s="83"/>
      <c r="AQ63" s="83"/>
      <c r="AR63" s="83"/>
    </row>
    <row r="64" spans="3:44" s="82" customFormat="1" x14ac:dyDescent="0.25">
      <c r="C64" s="83"/>
      <c r="D64" s="88"/>
      <c r="E64" s="88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H64" s="83"/>
      <c r="AI64" s="83"/>
      <c r="AK64" s="83"/>
      <c r="AL64" s="83"/>
      <c r="AN64" s="83"/>
      <c r="AO64" s="83"/>
      <c r="AQ64" s="83"/>
      <c r="AR64" s="83"/>
    </row>
    <row r="65" spans="3:44" s="82" customFormat="1" x14ac:dyDescent="0.25">
      <c r="C65" s="83"/>
      <c r="D65" s="88"/>
      <c r="E65" s="88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H65" s="83"/>
      <c r="AI65" s="83"/>
      <c r="AK65" s="83"/>
      <c r="AL65" s="83"/>
      <c r="AN65" s="83"/>
      <c r="AO65" s="83"/>
      <c r="AQ65" s="83"/>
      <c r="AR65" s="83"/>
    </row>
    <row r="66" spans="3:44" s="82" customFormat="1" x14ac:dyDescent="0.25">
      <c r="C66" s="83"/>
      <c r="D66" s="88"/>
      <c r="E66" s="88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H66" s="83"/>
      <c r="AI66" s="83"/>
      <c r="AK66" s="83"/>
      <c r="AL66" s="83"/>
      <c r="AN66" s="83"/>
      <c r="AO66" s="83"/>
      <c r="AQ66" s="83"/>
      <c r="AR66" s="83"/>
    </row>
    <row r="67" spans="3:44" s="82" customFormat="1" x14ac:dyDescent="0.25">
      <c r="C67" s="83"/>
      <c r="D67" s="88"/>
      <c r="E67" s="88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H67" s="83"/>
      <c r="AI67" s="83"/>
      <c r="AK67" s="83"/>
      <c r="AL67" s="83"/>
      <c r="AN67" s="83"/>
      <c r="AO67" s="83"/>
      <c r="AQ67" s="83"/>
      <c r="AR67" s="83"/>
    </row>
    <row r="68" spans="3:44" s="82" customFormat="1" x14ac:dyDescent="0.25">
      <c r="C68" s="83"/>
      <c r="D68" s="88"/>
      <c r="E68" s="88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H68" s="83"/>
      <c r="AI68" s="83"/>
      <c r="AK68" s="83"/>
      <c r="AL68" s="83"/>
      <c r="AN68" s="83"/>
      <c r="AO68" s="83"/>
      <c r="AQ68" s="83"/>
      <c r="AR68" s="83"/>
    </row>
    <row r="69" spans="3:44" s="82" customFormat="1" x14ac:dyDescent="0.25">
      <c r="C69" s="83"/>
      <c r="D69" s="88"/>
      <c r="E69" s="88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H69" s="83"/>
      <c r="AI69" s="83"/>
      <c r="AK69" s="83"/>
      <c r="AL69" s="83"/>
      <c r="AN69" s="83"/>
      <c r="AO69" s="83"/>
      <c r="AQ69" s="83"/>
      <c r="AR69" s="83"/>
    </row>
    <row r="70" spans="3:44" s="82" customFormat="1" x14ac:dyDescent="0.25">
      <c r="C70" s="83"/>
      <c r="D70" s="88"/>
      <c r="E70" s="88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H70" s="83"/>
      <c r="AI70" s="83"/>
      <c r="AK70" s="83"/>
      <c r="AL70" s="83"/>
      <c r="AN70" s="83"/>
      <c r="AO70" s="83"/>
      <c r="AQ70" s="83"/>
      <c r="AR70" s="83"/>
    </row>
    <row r="71" spans="3:44" s="82" customFormat="1" x14ac:dyDescent="0.25">
      <c r="C71" s="83"/>
      <c r="D71" s="88"/>
      <c r="E71" s="88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H71" s="83"/>
      <c r="AI71" s="83"/>
      <c r="AK71" s="83"/>
      <c r="AL71" s="83"/>
      <c r="AN71" s="83"/>
      <c r="AO71" s="83"/>
      <c r="AQ71" s="83"/>
      <c r="AR71" s="83"/>
    </row>
    <row r="72" spans="3:44" s="82" customFormat="1" x14ac:dyDescent="0.25">
      <c r="C72" s="83"/>
      <c r="D72" s="88"/>
      <c r="E72" s="88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H72" s="83"/>
      <c r="AI72" s="83"/>
      <c r="AK72" s="83"/>
      <c r="AL72" s="83"/>
      <c r="AN72" s="83"/>
      <c r="AO72" s="83"/>
      <c r="AQ72" s="83"/>
      <c r="AR72" s="83"/>
    </row>
    <row r="73" spans="3:44" s="82" customFormat="1" x14ac:dyDescent="0.25">
      <c r="C73" s="83"/>
      <c r="D73" s="88"/>
      <c r="E73" s="88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H73" s="83"/>
      <c r="AI73" s="83"/>
      <c r="AK73" s="83"/>
      <c r="AL73" s="83"/>
      <c r="AN73" s="83"/>
      <c r="AO73" s="83"/>
      <c r="AQ73" s="83"/>
      <c r="AR73" s="83"/>
    </row>
    <row r="74" spans="3:44" s="82" customFormat="1" x14ac:dyDescent="0.25">
      <c r="C74" s="83"/>
      <c r="D74" s="88"/>
      <c r="E74" s="88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H74" s="83"/>
      <c r="AI74" s="83"/>
      <c r="AK74" s="83"/>
      <c r="AL74" s="83"/>
      <c r="AN74" s="83"/>
      <c r="AO74" s="83"/>
      <c r="AQ74" s="83"/>
      <c r="AR74" s="83"/>
    </row>
    <row r="75" spans="3:44" s="82" customFormat="1" x14ac:dyDescent="0.25">
      <c r="C75" s="83"/>
      <c r="D75" s="88"/>
      <c r="E75" s="88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H75" s="83"/>
      <c r="AI75" s="83"/>
      <c r="AK75" s="83"/>
      <c r="AL75" s="83"/>
      <c r="AN75" s="83"/>
      <c r="AO75" s="83"/>
      <c r="AQ75" s="83"/>
      <c r="AR75" s="83"/>
    </row>
    <row r="76" spans="3:44" s="82" customFormat="1" x14ac:dyDescent="0.25">
      <c r="C76" s="83"/>
      <c r="D76" s="88"/>
      <c r="E76" s="88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H76" s="83"/>
      <c r="AI76" s="83"/>
      <c r="AK76" s="83"/>
      <c r="AL76" s="83"/>
      <c r="AN76" s="83"/>
      <c r="AO76" s="83"/>
      <c r="AQ76" s="83"/>
      <c r="AR76" s="83"/>
    </row>
    <row r="77" spans="3:44" s="82" customFormat="1" x14ac:dyDescent="0.25">
      <c r="C77" s="83"/>
      <c r="D77" s="88"/>
      <c r="E77" s="88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H77" s="83"/>
      <c r="AI77" s="83"/>
      <c r="AK77" s="83"/>
      <c r="AL77" s="83"/>
      <c r="AN77" s="83"/>
      <c r="AO77" s="83"/>
      <c r="AQ77" s="83"/>
      <c r="AR77" s="83"/>
    </row>
    <row r="78" spans="3:44" s="82" customFormat="1" x14ac:dyDescent="0.25">
      <c r="C78" s="83"/>
      <c r="D78" s="88"/>
      <c r="E78" s="88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H78" s="83"/>
      <c r="AI78" s="83"/>
      <c r="AK78" s="83"/>
      <c r="AL78" s="83"/>
      <c r="AN78" s="83"/>
      <c r="AO78" s="83"/>
      <c r="AQ78" s="83"/>
      <c r="AR78" s="83"/>
    </row>
    <row r="79" spans="3:44" s="82" customFormat="1" x14ac:dyDescent="0.25">
      <c r="C79" s="83"/>
      <c r="D79" s="88"/>
      <c r="E79" s="88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H79" s="83"/>
      <c r="AI79" s="83"/>
      <c r="AK79" s="83"/>
      <c r="AL79" s="83"/>
      <c r="AN79" s="83"/>
      <c r="AO79" s="83"/>
      <c r="AQ79" s="83"/>
      <c r="AR79" s="83"/>
    </row>
    <row r="80" spans="3:44" s="82" customFormat="1" x14ac:dyDescent="0.25">
      <c r="C80" s="83"/>
      <c r="D80" s="88"/>
      <c r="E80" s="88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H80" s="83"/>
      <c r="AI80" s="83"/>
      <c r="AK80" s="83"/>
      <c r="AL80" s="83"/>
      <c r="AN80" s="83"/>
      <c r="AO80" s="83"/>
      <c r="AQ80" s="83"/>
      <c r="AR80" s="83"/>
    </row>
    <row r="81" spans="3:44" s="82" customFormat="1" x14ac:dyDescent="0.25">
      <c r="C81" s="83"/>
      <c r="D81" s="88"/>
      <c r="E81" s="88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H81" s="83"/>
      <c r="AI81" s="83"/>
      <c r="AK81" s="83"/>
      <c r="AL81" s="83"/>
      <c r="AN81" s="83"/>
      <c r="AO81" s="83"/>
      <c r="AQ81" s="83"/>
      <c r="AR81" s="83"/>
    </row>
    <row r="82" spans="3:44" s="82" customFormat="1" x14ac:dyDescent="0.25">
      <c r="C82" s="83"/>
      <c r="D82" s="88"/>
      <c r="E82" s="88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H82" s="83"/>
      <c r="AI82" s="83"/>
      <c r="AK82" s="83"/>
      <c r="AL82" s="83"/>
      <c r="AN82" s="83"/>
      <c r="AO82" s="83"/>
      <c r="AQ82" s="83"/>
      <c r="AR82" s="83"/>
    </row>
    <row r="83" spans="3:44" s="82" customFormat="1" x14ac:dyDescent="0.25">
      <c r="C83" s="83"/>
      <c r="D83" s="88"/>
      <c r="E83" s="88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H83" s="83"/>
      <c r="AI83" s="83"/>
      <c r="AK83" s="83"/>
      <c r="AL83" s="83"/>
      <c r="AN83" s="83"/>
      <c r="AO83" s="83"/>
      <c r="AQ83" s="83"/>
      <c r="AR83" s="83"/>
    </row>
    <row r="84" spans="3:44" s="82" customFormat="1" x14ac:dyDescent="0.25">
      <c r="C84" s="83"/>
      <c r="D84" s="88"/>
      <c r="E84" s="88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H84" s="83"/>
      <c r="AI84" s="83"/>
      <c r="AK84" s="83"/>
      <c r="AL84" s="83"/>
      <c r="AN84" s="83"/>
      <c r="AO84" s="83"/>
      <c r="AQ84" s="83"/>
      <c r="AR84" s="83"/>
    </row>
    <row r="85" spans="3:44" s="82" customFormat="1" x14ac:dyDescent="0.25">
      <c r="C85" s="83"/>
      <c r="D85" s="88"/>
      <c r="E85" s="88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H85" s="83"/>
      <c r="AI85" s="83"/>
      <c r="AK85" s="83"/>
      <c r="AL85" s="83"/>
      <c r="AN85" s="83"/>
      <c r="AO85" s="83"/>
      <c r="AQ85" s="83"/>
      <c r="AR85" s="83"/>
    </row>
    <row r="86" spans="3:44" s="82" customFormat="1" x14ac:dyDescent="0.25">
      <c r="C86" s="83"/>
      <c r="D86" s="88"/>
      <c r="E86" s="88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H86" s="83"/>
      <c r="AI86" s="83"/>
      <c r="AK86" s="83"/>
      <c r="AL86" s="83"/>
      <c r="AN86" s="83"/>
      <c r="AO86" s="83"/>
      <c r="AQ86" s="83"/>
      <c r="AR86" s="83"/>
    </row>
    <row r="87" spans="3:44" s="82" customFormat="1" x14ac:dyDescent="0.25">
      <c r="C87" s="83"/>
      <c r="D87" s="88"/>
      <c r="E87" s="88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H87" s="83"/>
      <c r="AI87" s="83"/>
      <c r="AK87" s="83"/>
      <c r="AL87" s="83"/>
      <c r="AN87" s="83"/>
      <c r="AO87" s="83"/>
      <c r="AQ87" s="83"/>
      <c r="AR87" s="83"/>
    </row>
    <row r="88" spans="3:44" s="82" customFormat="1" x14ac:dyDescent="0.25">
      <c r="C88" s="83"/>
      <c r="D88" s="88"/>
      <c r="E88" s="88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H88" s="83"/>
      <c r="AI88" s="83"/>
      <c r="AK88" s="83"/>
      <c r="AL88" s="83"/>
      <c r="AN88" s="83"/>
      <c r="AO88" s="83"/>
      <c r="AQ88" s="83"/>
      <c r="AR88" s="83"/>
    </row>
    <row r="89" spans="3:44" s="82" customFormat="1" x14ac:dyDescent="0.25">
      <c r="C89" s="83"/>
      <c r="D89" s="88"/>
      <c r="E89" s="88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H89" s="83"/>
      <c r="AI89" s="83"/>
      <c r="AK89" s="83"/>
      <c r="AL89" s="83"/>
      <c r="AN89" s="83"/>
      <c r="AO89" s="83"/>
      <c r="AQ89" s="83"/>
      <c r="AR89" s="83"/>
    </row>
    <row r="90" spans="3:44" s="82" customFormat="1" x14ac:dyDescent="0.25">
      <c r="C90" s="83"/>
      <c r="D90" s="88"/>
      <c r="E90" s="88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H90" s="83"/>
      <c r="AI90" s="83"/>
      <c r="AK90" s="83"/>
      <c r="AL90" s="83"/>
      <c r="AN90" s="83"/>
      <c r="AO90" s="83"/>
      <c r="AQ90" s="83"/>
      <c r="AR90" s="83"/>
    </row>
    <row r="91" spans="3:44" s="82" customFormat="1" x14ac:dyDescent="0.25">
      <c r="C91" s="83"/>
      <c r="D91" s="88"/>
      <c r="E91" s="88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H91" s="83"/>
      <c r="AI91" s="83"/>
      <c r="AK91" s="83"/>
      <c r="AL91" s="83"/>
      <c r="AN91" s="83"/>
      <c r="AO91" s="83"/>
      <c r="AQ91" s="83"/>
      <c r="AR91" s="83"/>
    </row>
    <row r="92" spans="3:44" s="82" customFormat="1" x14ac:dyDescent="0.25">
      <c r="C92" s="83"/>
      <c r="D92" s="88"/>
      <c r="E92" s="88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H92" s="83"/>
      <c r="AI92" s="83"/>
      <c r="AK92" s="83"/>
      <c r="AL92" s="83"/>
      <c r="AN92" s="83"/>
      <c r="AO92" s="83"/>
      <c r="AQ92" s="83"/>
      <c r="AR92" s="83"/>
    </row>
    <row r="93" spans="3:44" s="82" customFormat="1" x14ac:dyDescent="0.25">
      <c r="C93" s="83"/>
      <c r="D93" s="88"/>
      <c r="E93" s="88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H93" s="83"/>
      <c r="AI93" s="83"/>
      <c r="AK93" s="83"/>
      <c r="AL93" s="83"/>
      <c r="AN93" s="83"/>
      <c r="AO93" s="83"/>
      <c r="AQ93" s="83"/>
      <c r="AR93" s="83"/>
    </row>
    <row r="94" spans="3:44" s="82" customFormat="1" x14ac:dyDescent="0.25">
      <c r="C94" s="83"/>
      <c r="D94" s="88"/>
      <c r="E94" s="88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H94" s="83"/>
      <c r="AI94" s="83"/>
      <c r="AK94" s="83"/>
      <c r="AL94" s="83"/>
      <c r="AN94" s="83"/>
      <c r="AO94" s="83"/>
      <c r="AQ94" s="83"/>
      <c r="AR94" s="83"/>
    </row>
    <row r="95" spans="3:44" s="82" customFormat="1" x14ac:dyDescent="0.25">
      <c r="C95" s="83"/>
      <c r="D95" s="88"/>
      <c r="E95" s="88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H95" s="83"/>
      <c r="AI95" s="83"/>
      <c r="AK95" s="83"/>
      <c r="AL95" s="83"/>
      <c r="AN95" s="83"/>
      <c r="AO95" s="83"/>
      <c r="AQ95" s="83"/>
      <c r="AR95" s="83"/>
    </row>
    <row r="96" spans="3:44" s="82" customFormat="1" x14ac:dyDescent="0.25">
      <c r="C96" s="83"/>
      <c r="D96" s="88"/>
      <c r="E96" s="88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H96" s="83"/>
      <c r="AI96" s="83"/>
      <c r="AK96" s="83"/>
      <c r="AL96" s="83"/>
      <c r="AN96" s="83"/>
      <c r="AO96" s="83"/>
      <c r="AQ96" s="83"/>
      <c r="AR96" s="83"/>
    </row>
    <row r="97" spans="3:44" s="82" customFormat="1" x14ac:dyDescent="0.25">
      <c r="C97" s="83"/>
      <c r="D97" s="88"/>
      <c r="E97" s="88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H97" s="83"/>
      <c r="AI97" s="83"/>
      <c r="AK97" s="83"/>
      <c r="AL97" s="83"/>
      <c r="AN97" s="83"/>
      <c r="AO97" s="83"/>
      <c r="AQ97" s="83"/>
      <c r="AR97" s="83"/>
    </row>
    <row r="98" spans="3:44" s="82" customFormat="1" x14ac:dyDescent="0.25">
      <c r="C98" s="83"/>
      <c r="D98" s="88"/>
      <c r="E98" s="88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H98" s="83"/>
      <c r="AI98" s="83"/>
      <c r="AK98" s="83"/>
      <c r="AL98" s="83"/>
      <c r="AN98" s="83"/>
      <c r="AO98" s="83"/>
      <c r="AQ98" s="83"/>
      <c r="AR98" s="83"/>
    </row>
    <row r="99" spans="3:44" s="82" customFormat="1" x14ac:dyDescent="0.25">
      <c r="C99" s="83"/>
      <c r="D99" s="88"/>
      <c r="E99" s="88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H99" s="83"/>
      <c r="AI99" s="83"/>
      <c r="AK99" s="83"/>
      <c r="AL99" s="83"/>
      <c r="AN99" s="83"/>
      <c r="AO99" s="83"/>
      <c r="AQ99" s="83"/>
      <c r="AR99" s="83"/>
    </row>
    <row r="100" spans="3:44" s="82" customFormat="1" x14ac:dyDescent="0.25">
      <c r="C100" s="83"/>
      <c r="D100" s="88"/>
      <c r="E100" s="88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H100" s="83"/>
      <c r="AI100" s="83"/>
      <c r="AK100" s="83"/>
      <c r="AL100" s="83"/>
      <c r="AN100" s="83"/>
      <c r="AO100" s="83"/>
      <c r="AQ100" s="83"/>
      <c r="AR100" s="83"/>
    </row>
    <row r="101" spans="3:44" s="82" customFormat="1" x14ac:dyDescent="0.25">
      <c r="C101" s="83"/>
      <c r="D101" s="88"/>
      <c r="E101" s="88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H101" s="83"/>
      <c r="AI101" s="83"/>
      <c r="AK101" s="83"/>
      <c r="AL101" s="83"/>
      <c r="AN101" s="83"/>
      <c r="AO101" s="83"/>
      <c r="AQ101" s="83"/>
      <c r="AR101" s="83"/>
    </row>
    <row r="102" spans="3:44" s="82" customFormat="1" x14ac:dyDescent="0.25">
      <c r="C102" s="83"/>
      <c r="D102" s="88"/>
      <c r="E102" s="88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H102" s="83"/>
      <c r="AI102" s="83"/>
      <c r="AK102" s="83"/>
      <c r="AL102" s="83"/>
      <c r="AN102" s="83"/>
      <c r="AO102" s="83"/>
      <c r="AQ102" s="83"/>
      <c r="AR102" s="83"/>
    </row>
    <row r="103" spans="3:44" s="82" customFormat="1" x14ac:dyDescent="0.25">
      <c r="C103" s="83"/>
      <c r="D103" s="88"/>
      <c r="E103" s="88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H103" s="83"/>
      <c r="AI103" s="83"/>
      <c r="AK103" s="83"/>
      <c r="AL103" s="83"/>
      <c r="AN103" s="83"/>
      <c r="AO103" s="83"/>
      <c r="AQ103" s="83"/>
      <c r="AR103" s="83"/>
    </row>
    <row r="104" spans="3:44" s="82" customFormat="1" x14ac:dyDescent="0.25">
      <c r="C104" s="83"/>
      <c r="D104" s="88"/>
      <c r="E104" s="88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H104" s="83"/>
      <c r="AI104" s="83"/>
      <c r="AK104" s="83"/>
      <c r="AL104" s="83"/>
      <c r="AN104" s="83"/>
      <c r="AO104" s="83"/>
      <c r="AQ104" s="83"/>
      <c r="AR104" s="83"/>
    </row>
    <row r="105" spans="3:44" s="82" customFormat="1" x14ac:dyDescent="0.25">
      <c r="C105" s="83"/>
      <c r="D105" s="88"/>
      <c r="E105" s="88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H105" s="83"/>
      <c r="AI105" s="83"/>
      <c r="AK105" s="83"/>
      <c r="AL105" s="83"/>
      <c r="AN105" s="83"/>
      <c r="AO105" s="83"/>
      <c r="AQ105" s="83"/>
      <c r="AR105" s="83"/>
    </row>
    <row r="106" spans="3:44" s="82" customFormat="1" x14ac:dyDescent="0.25">
      <c r="C106" s="83"/>
      <c r="D106" s="88"/>
      <c r="E106" s="88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H106" s="83"/>
      <c r="AI106" s="83"/>
      <c r="AK106" s="83"/>
      <c r="AL106" s="83"/>
      <c r="AN106" s="83"/>
      <c r="AO106" s="83"/>
      <c r="AQ106" s="83"/>
      <c r="AR106" s="83"/>
    </row>
    <row r="107" spans="3:44" s="82" customFormat="1" x14ac:dyDescent="0.25">
      <c r="C107" s="83"/>
      <c r="D107" s="88"/>
      <c r="E107" s="88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H107" s="83"/>
      <c r="AI107" s="83"/>
      <c r="AK107" s="83"/>
      <c r="AL107" s="83"/>
      <c r="AN107" s="83"/>
      <c r="AO107" s="83"/>
      <c r="AQ107" s="83"/>
      <c r="AR107" s="83"/>
    </row>
    <row r="108" spans="3:44" s="82" customFormat="1" x14ac:dyDescent="0.25">
      <c r="C108" s="83"/>
      <c r="D108" s="88"/>
      <c r="E108" s="88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H108" s="83"/>
      <c r="AI108" s="83"/>
      <c r="AK108" s="83"/>
      <c r="AL108" s="83"/>
      <c r="AN108" s="83"/>
      <c r="AO108" s="83"/>
      <c r="AQ108" s="83"/>
      <c r="AR108" s="83"/>
    </row>
    <row r="109" spans="3:44" s="82" customFormat="1" x14ac:dyDescent="0.25">
      <c r="C109" s="83"/>
      <c r="D109" s="88"/>
      <c r="E109" s="88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H109" s="83"/>
      <c r="AI109" s="83"/>
      <c r="AK109" s="83"/>
      <c r="AL109" s="83"/>
      <c r="AN109" s="83"/>
      <c r="AO109" s="83"/>
      <c r="AQ109" s="83"/>
      <c r="AR109" s="83"/>
    </row>
    <row r="110" spans="3:44" s="82" customFormat="1" x14ac:dyDescent="0.25">
      <c r="C110" s="83"/>
      <c r="D110" s="88"/>
      <c r="E110" s="88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H110" s="83"/>
      <c r="AI110" s="83"/>
      <c r="AK110" s="83"/>
      <c r="AL110" s="83"/>
      <c r="AN110" s="83"/>
      <c r="AO110" s="83"/>
      <c r="AQ110" s="83"/>
      <c r="AR110" s="83"/>
    </row>
    <row r="111" spans="3:44" s="82" customFormat="1" x14ac:dyDescent="0.25">
      <c r="C111" s="83"/>
      <c r="D111" s="88"/>
      <c r="E111" s="88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H111" s="83"/>
      <c r="AI111" s="83"/>
      <c r="AK111" s="83"/>
      <c r="AL111" s="83"/>
      <c r="AN111" s="83"/>
      <c r="AO111" s="83"/>
      <c r="AQ111" s="83"/>
      <c r="AR111" s="83"/>
    </row>
    <row r="112" spans="3:44" s="82" customFormat="1" x14ac:dyDescent="0.25">
      <c r="C112" s="83"/>
      <c r="D112" s="88"/>
      <c r="E112" s="88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H112" s="83"/>
      <c r="AI112" s="83"/>
      <c r="AK112" s="83"/>
      <c r="AL112" s="83"/>
      <c r="AN112" s="83"/>
      <c r="AO112" s="83"/>
      <c r="AQ112" s="83"/>
      <c r="AR112" s="83"/>
    </row>
    <row r="113" spans="3:44" s="82" customFormat="1" x14ac:dyDescent="0.25">
      <c r="C113" s="83"/>
      <c r="D113" s="88"/>
      <c r="E113" s="88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H113" s="83"/>
      <c r="AI113" s="83"/>
      <c r="AK113" s="83"/>
      <c r="AL113" s="83"/>
      <c r="AN113" s="83"/>
      <c r="AO113" s="83"/>
      <c r="AQ113" s="83"/>
      <c r="AR113" s="83"/>
    </row>
    <row r="114" spans="3:44" s="82" customFormat="1" x14ac:dyDescent="0.25">
      <c r="C114" s="83"/>
      <c r="D114" s="88"/>
      <c r="E114" s="88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H114" s="83"/>
      <c r="AI114" s="83"/>
      <c r="AK114" s="83"/>
      <c r="AL114" s="83"/>
      <c r="AN114" s="83"/>
      <c r="AO114" s="83"/>
      <c r="AQ114" s="83"/>
      <c r="AR114" s="83"/>
    </row>
    <row r="115" spans="3:44" s="82" customFormat="1" x14ac:dyDescent="0.25">
      <c r="C115" s="83"/>
      <c r="D115" s="88"/>
      <c r="E115" s="88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H115" s="83"/>
      <c r="AI115" s="83"/>
      <c r="AK115" s="83"/>
      <c r="AL115" s="83"/>
      <c r="AN115" s="83"/>
      <c r="AO115" s="83"/>
      <c r="AQ115" s="83"/>
      <c r="AR115" s="83"/>
    </row>
    <row r="116" spans="3:44" s="82" customFormat="1" x14ac:dyDescent="0.25">
      <c r="C116" s="83"/>
      <c r="D116" s="88"/>
      <c r="E116" s="88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H116" s="83"/>
      <c r="AI116" s="83"/>
      <c r="AK116" s="83"/>
      <c r="AL116" s="83"/>
      <c r="AN116" s="83"/>
      <c r="AO116" s="83"/>
      <c r="AQ116" s="83"/>
      <c r="AR116" s="83"/>
    </row>
    <row r="117" spans="3:44" s="82" customFormat="1" x14ac:dyDescent="0.25">
      <c r="C117" s="83"/>
      <c r="D117" s="88"/>
      <c r="E117" s="88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H117" s="83"/>
      <c r="AI117" s="83"/>
      <c r="AK117" s="83"/>
      <c r="AL117" s="83"/>
      <c r="AN117" s="83"/>
      <c r="AO117" s="83"/>
      <c r="AQ117" s="83"/>
      <c r="AR117" s="83"/>
    </row>
    <row r="118" spans="3:44" s="82" customFormat="1" x14ac:dyDescent="0.25">
      <c r="C118" s="83"/>
      <c r="D118" s="88"/>
      <c r="E118" s="88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H118" s="83"/>
      <c r="AI118" s="83"/>
      <c r="AK118" s="83"/>
      <c r="AL118" s="83"/>
      <c r="AN118" s="83"/>
      <c r="AO118" s="83"/>
      <c r="AQ118" s="83"/>
      <c r="AR118" s="83"/>
    </row>
    <row r="119" spans="3:44" s="82" customFormat="1" x14ac:dyDescent="0.25">
      <c r="C119" s="83"/>
      <c r="D119" s="88"/>
      <c r="E119" s="88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H119" s="83"/>
      <c r="AI119" s="83"/>
      <c r="AK119" s="83"/>
      <c r="AL119" s="83"/>
      <c r="AN119" s="83"/>
      <c r="AO119" s="83"/>
      <c r="AQ119" s="83"/>
      <c r="AR119" s="83"/>
    </row>
    <row r="120" spans="3:44" s="82" customFormat="1" x14ac:dyDescent="0.25">
      <c r="C120" s="83"/>
      <c r="D120" s="88"/>
      <c r="E120" s="88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H120" s="83"/>
      <c r="AI120" s="83"/>
      <c r="AK120" s="83"/>
      <c r="AL120" s="83"/>
      <c r="AN120" s="83"/>
      <c r="AO120" s="83"/>
      <c r="AQ120" s="83"/>
      <c r="AR120" s="83"/>
    </row>
    <row r="121" spans="3:44" s="82" customFormat="1" x14ac:dyDescent="0.25">
      <c r="C121" s="83"/>
      <c r="D121" s="88"/>
      <c r="E121" s="88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H121" s="83"/>
      <c r="AI121" s="83"/>
      <c r="AK121" s="83"/>
      <c r="AL121" s="83"/>
      <c r="AN121" s="83"/>
      <c r="AO121" s="83"/>
      <c r="AQ121" s="83"/>
      <c r="AR121" s="83"/>
    </row>
    <row r="122" spans="3:44" s="82" customFormat="1" x14ac:dyDescent="0.25">
      <c r="C122" s="83"/>
      <c r="D122" s="88"/>
      <c r="E122" s="88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H122" s="83"/>
      <c r="AI122" s="83"/>
      <c r="AK122" s="83"/>
      <c r="AL122" s="83"/>
      <c r="AN122" s="83"/>
      <c r="AO122" s="83"/>
      <c r="AQ122" s="83"/>
      <c r="AR122" s="83"/>
    </row>
    <row r="123" spans="3:44" s="82" customFormat="1" x14ac:dyDescent="0.25">
      <c r="C123" s="83"/>
      <c r="D123" s="88"/>
      <c r="E123" s="88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H123" s="83"/>
      <c r="AI123" s="83"/>
      <c r="AK123" s="83"/>
      <c r="AL123" s="83"/>
      <c r="AN123" s="83"/>
      <c r="AO123" s="83"/>
      <c r="AQ123" s="83"/>
      <c r="AR123" s="83"/>
    </row>
    <row r="124" spans="3:44" s="82" customFormat="1" x14ac:dyDescent="0.25">
      <c r="C124" s="83"/>
      <c r="D124" s="88"/>
      <c r="E124" s="88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H124" s="83"/>
      <c r="AI124" s="83"/>
      <c r="AK124" s="83"/>
      <c r="AL124" s="83"/>
      <c r="AN124" s="83"/>
      <c r="AO124" s="83"/>
      <c r="AQ124" s="83"/>
      <c r="AR124" s="83"/>
    </row>
    <row r="125" spans="3:44" s="82" customFormat="1" x14ac:dyDescent="0.25">
      <c r="C125" s="83"/>
      <c r="D125" s="88"/>
      <c r="E125" s="88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H125" s="83"/>
      <c r="AI125" s="83"/>
      <c r="AK125" s="83"/>
      <c r="AL125" s="83"/>
      <c r="AN125" s="83"/>
      <c r="AO125" s="83"/>
      <c r="AQ125" s="83"/>
      <c r="AR125" s="83"/>
    </row>
    <row r="126" spans="3:44" s="82" customFormat="1" x14ac:dyDescent="0.25">
      <c r="C126" s="83"/>
      <c r="D126" s="88"/>
      <c r="E126" s="88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H126" s="83"/>
      <c r="AI126" s="83"/>
      <c r="AK126" s="83"/>
      <c r="AL126" s="83"/>
      <c r="AN126" s="83"/>
      <c r="AO126" s="83"/>
      <c r="AQ126" s="83"/>
      <c r="AR126" s="83"/>
    </row>
    <row r="127" spans="3:44" s="82" customFormat="1" x14ac:dyDescent="0.25">
      <c r="C127" s="83"/>
      <c r="D127" s="88"/>
      <c r="E127" s="88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H127" s="83"/>
      <c r="AI127" s="83"/>
      <c r="AK127" s="83"/>
      <c r="AL127" s="83"/>
      <c r="AN127" s="83"/>
      <c r="AO127" s="83"/>
      <c r="AQ127" s="83"/>
      <c r="AR127" s="83"/>
    </row>
    <row r="128" spans="3:44" s="82" customFormat="1" x14ac:dyDescent="0.25">
      <c r="C128" s="83"/>
      <c r="D128" s="88"/>
      <c r="E128" s="88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H128" s="83"/>
      <c r="AI128" s="83"/>
      <c r="AK128" s="83"/>
      <c r="AL128" s="83"/>
      <c r="AN128" s="83"/>
      <c r="AO128" s="83"/>
      <c r="AQ128" s="83"/>
      <c r="AR128" s="83"/>
    </row>
    <row r="129" spans="3:44" s="82" customFormat="1" x14ac:dyDescent="0.25">
      <c r="C129" s="83"/>
      <c r="D129" s="88"/>
      <c r="E129" s="88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H129" s="83"/>
      <c r="AI129" s="83"/>
      <c r="AK129" s="83"/>
      <c r="AL129" s="83"/>
      <c r="AN129" s="83"/>
      <c r="AO129" s="83"/>
      <c r="AQ129" s="83"/>
      <c r="AR129" s="83"/>
    </row>
    <row r="130" spans="3:44" s="82" customFormat="1" x14ac:dyDescent="0.25">
      <c r="C130" s="83"/>
      <c r="D130" s="88"/>
      <c r="E130" s="88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H130" s="83"/>
      <c r="AI130" s="83"/>
      <c r="AK130" s="83"/>
      <c r="AL130" s="83"/>
      <c r="AN130" s="83"/>
      <c r="AO130" s="83"/>
      <c r="AQ130" s="83"/>
      <c r="AR130" s="83"/>
    </row>
    <row r="131" spans="3:44" s="82" customFormat="1" x14ac:dyDescent="0.25">
      <c r="C131" s="83"/>
      <c r="D131" s="88"/>
      <c r="E131" s="88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H131" s="83"/>
      <c r="AI131" s="83"/>
      <c r="AK131" s="83"/>
      <c r="AL131" s="83"/>
      <c r="AN131" s="83"/>
      <c r="AO131" s="83"/>
      <c r="AQ131" s="83"/>
      <c r="AR131" s="83"/>
    </row>
    <row r="132" spans="3:44" s="82" customFormat="1" x14ac:dyDescent="0.25">
      <c r="C132" s="83"/>
      <c r="D132" s="88"/>
      <c r="E132" s="88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H132" s="83"/>
      <c r="AI132" s="83"/>
      <c r="AK132" s="83"/>
      <c r="AL132" s="83"/>
      <c r="AN132" s="83"/>
      <c r="AO132" s="83"/>
      <c r="AQ132" s="83"/>
      <c r="AR132" s="83"/>
    </row>
    <row r="133" spans="3:44" s="82" customFormat="1" x14ac:dyDescent="0.25">
      <c r="C133" s="83"/>
      <c r="D133" s="88"/>
      <c r="E133" s="88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H133" s="83"/>
      <c r="AI133" s="83"/>
      <c r="AK133" s="83"/>
      <c r="AL133" s="83"/>
      <c r="AN133" s="83"/>
      <c r="AO133" s="83"/>
      <c r="AQ133" s="83"/>
      <c r="AR133" s="83"/>
    </row>
    <row r="134" spans="3:44" s="82" customFormat="1" x14ac:dyDescent="0.25">
      <c r="C134" s="83"/>
      <c r="D134" s="88"/>
      <c r="E134" s="88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H134" s="83"/>
      <c r="AI134" s="83"/>
      <c r="AK134" s="83"/>
      <c r="AL134" s="83"/>
      <c r="AN134" s="83"/>
      <c r="AO134" s="83"/>
      <c r="AQ134" s="83"/>
      <c r="AR134" s="83"/>
    </row>
    <row r="135" spans="3:44" s="82" customFormat="1" x14ac:dyDescent="0.25">
      <c r="C135" s="83"/>
      <c r="D135" s="88"/>
      <c r="E135" s="88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H135" s="83"/>
      <c r="AI135" s="83"/>
      <c r="AK135" s="83"/>
      <c r="AL135" s="83"/>
      <c r="AN135" s="83"/>
      <c r="AO135" s="83"/>
      <c r="AQ135" s="83"/>
      <c r="AR135" s="83"/>
    </row>
    <row r="136" spans="3:44" s="82" customFormat="1" x14ac:dyDescent="0.25">
      <c r="C136" s="83"/>
      <c r="D136" s="88"/>
      <c r="E136" s="88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H136" s="83"/>
      <c r="AI136" s="83"/>
      <c r="AK136" s="83"/>
      <c r="AL136" s="83"/>
      <c r="AN136" s="83"/>
      <c r="AO136" s="83"/>
      <c r="AQ136" s="83"/>
      <c r="AR136" s="83"/>
    </row>
    <row r="137" spans="3:44" s="82" customFormat="1" x14ac:dyDescent="0.25">
      <c r="C137" s="83"/>
      <c r="D137" s="88"/>
      <c r="E137" s="88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  <c r="AH137" s="83"/>
      <c r="AI137" s="83"/>
      <c r="AK137" s="83"/>
      <c r="AL137" s="83"/>
      <c r="AN137" s="83"/>
      <c r="AO137" s="83"/>
      <c r="AQ137" s="83"/>
      <c r="AR137" s="83"/>
    </row>
    <row r="138" spans="3:44" s="82" customFormat="1" x14ac:dyDescent="0.25">
      <c r="C138" s="83"/>
      <c r="D138" s="88"/>
      <c r="E138" s="88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H138" s="83"/>
      <c r="AI138" s="83"/>
      <c r="AK138" s="83"/>
      <c r="AL138" s="83"/>
      <c r="AN138" s="83"/>
      <c r="AO138" s="83"/>
      <c r="AQ138" s="83"/>
      <c r="AR138" s="83"/>
    </row>
    <row r="139" spans="3:44" s="82" customFormat="1" x14ac:dyDescent="0.25">
      <c r="C139" s="83"/>
      <c r="D139" s="88"/>
      <c r="E139" s="88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H139" s="83"/>
      <c r="AI139" s="83"/>
      <c r="AK139" s="83"/>
      <c r="AL139" s="83"/>
      <c r="AN139" s="83"/>
      <c r="AO139" s="83"/>
      <c r="AQ139" s="83"/>
      <c r="AR139" s="83"/>
    </row>
    <row r="140" spans="3:44" s="82" customFormat="1" x14ac:dyDescent="0.25">
      <c r="C140" s="83"/>
      <c r="D140" s="88"/>
      <c r="E140" s="88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H140" s="83"/>
      <c r="AI140" s="83"/>
      <c r="AK140" s="83"/>
      <c r="AL140" s="83"/>
      <c r="AN140" s="83"/>
      <c r="AO140" s="83"/>
      <c r="AQ140" s="83"/>
      <c r="AR140" s="83"/>
    </row>
    <row r="141" spans="3:44" s="82" customFormat="1" x14ac:dyDescent="0.25">
      <c r="C141" s="83"/>
      <c r="D141" s="88"/>
      <c r="E141" s="88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H141" s="83"/>
      <c r="AI141" s="83"/>
      <c r="AK141" s="83"/>
      <c r="AL141" s="83"/>
      <c r="AN141" s="83"/>
      <c r="AO141" s="83"/>
      <c r="AQ141" s="83"/>
      <c r="AR141" s="83"/>
    </row>
    <row r="142" spans="3:44" s="82" customFormat="1" x14ac:dyDescent="0.25">
      <c r="C142" s="83"/>
      <c r="D142" s="88"/>
      <c r="E142" s="88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  <c r="AH142" s="83"/>
      <c r="AI142" s="83"/>
      <c r="AK142" s="83"/>
      <c r="AL142" s="83"/>
      <c r="AN142" s="83"/>
      <c r="AO142" s="83"/>
      <c r="AQ142" s="83"/>
      <c r="AR142" s="83"/>
    </row>
    <row r="143" spans="3:44" s="82" customFormat="1" x14ac:dyDescent="0.25">
      <c r="C143" s="83"/>
      <c r="D143" s="88"/>
      <c r="E143" s="88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3"/>
      <c r="AH143" s="83"/>
      <c r="AI143" s="83"/>
      <c r="AK143" s="83"/>
      <c r="AL143" s="83"/>
      <c r="AN143" s="83"/>
      <c r="AO143" s="83"/>
      <c r="AQ143" s="83"/>
      <c r="AR143" s="83"/>
    </row>
    <row r="144" spans="3:44" s="82" customFormat="1" x14ac:dyDescent="0.25">
      <c r="C144" s="83"/>
      <c r="D144" s="88"/>
      <c r="E144" s="88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H144" s="83"/>
      <c r="AI144" s="83"/>
      <c r="AK144" s="83"/>
      <c r="AL144" s="83"/>
      <c r="AN144" s="83"/>
      <c r="AO144" s="83"/>
      <c r="AQ144" s="83"/>
      <c r="AR144" s="83"/>
    </row>
    <row r="145" spans="3:44" s="82" customFormat="1" x14ac:dyDescent="0.25">
      <c r="C145" s="83"/>
      <c r="D145" s="88"/>
      <c r="E145" s="88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H145" s="83"/>
      <c r="AI145" s="83"/>
      <c r="AK145" s="83"/>
      <c r="AL145" s="83"/>
      <c r="AN145" s="83"/>
      <c r="AO145" s="83"/>
      <c r="AQ145" s="83"/>
      <c r="AR145" s="83"/>
    </row>
    <row r="146" spans="3:44" s="82" customFormat="1" x14ac:dyDescent="0.25">
      <c r="C146" s="83"/>
      <c r="D146" s="88"/>
      <c r="E146" s="88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H146" s="83"/>
      <c r="AI146" s="83"/>
      <c r="AK146" s="83"/>
      <c r="AL146" s="83"/>
      <c r="AN146" s="83"/>
      <c r="AO146" s="83"/>
      <c r="AQ146" s="83"/>
      <c r="AR146" s="83"/>
    </row>
    <row r="147" spans="3:44" s="82" customFormat="1" x14ac:dyDescent="0.25">
      <c r="C147" s="83"/>
      <c r="D147" s="88"/>
      <c r="E147" s="88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H147" s="83"/>
      <c r="AI147" s="83"/>
      <c r="AK147" s="83"/>
      <c r="AL147" s="83"/>
      <c r="AN147" s="83"/>
      <c r="AO147" s="83"/>
      <c r="AQ147" s="83"/>
      <c r="AR147" s="83"/>
    </row>
    <row r="148" spans="3:44" s="82" customFormat="1" x14ac:dyDescent="0.25">
      <c r="C148" s="83"/>
      <c r="D148" s="88"/>
      <c r="E148" s="88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H148" s="83"/>
      <c r="AI148" s="83"/>
      <c r="AK148" s="83"/>
      <c r="AL148" s="83"/>
      <c r="AN148" s="83"/>
      <c r="AO148" s="83"/>
      <c r="AQ148" s="83"/>
      <c r="AR148" s="83"/>
    </row>
    <row r="149" spans="3:44" s="82" customFormat="1" x14ac:dyDescent="0.25">
      <c r="C149" s="83"/>
      <c r="D149" s="88"/>
      <c r="E149" s="88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H149" s="83"/>
      <c r="AI149" s="83"/>
      <c r="AK149" s="83"/>
      <c r="AL149" s="83"/>
      <c r="AN149" s="83"/>
      <c r="AO149" s="83"/>
      <c r="AQ149" s="83"/>
      <c r="AR149" s="83"/>
    </row>
    <row r="150" spans="3:44" s="82" customFormat="1" x14ac:dyDescent="0.25">
      <c r="C150" s="83"/>
      <c r="D150" s="88"/>
      <c r="E150" s="88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H150" s="83"/>
      <c r="AI150" s="83"/>
      <c r="AK150" s="83"/>
      <c r="AL150" s="83"/>
      <c r="AN150" s="83"/>
      <c r="AO150" s="83"/>
      <c r="AQ150" s="83"/>
      <c r="AR150" s="83"/>
    </row>
    <row r="151" spans="3:44" s="82" customFormat="1" x14ac:dyDescent="0.25">
      <c r="C151" s="83"/>
      <c r="D151" s="88"/>
      <c r="E151" s="88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H151" s="83"/>
      <c r="AI151" s="83"/>
      <c r="AK151" s="83"/>
      <c r="AL151" s="83"/>
      <c r="AN151" s="83"/>
      <c r="AO151" s="83"/>
      <c r="AQ151" s="83"/>
      <c r="AR151" s="83"/>
    </row>
    <row r="152" spans="3:44" s="82" customFormat="1" x14ac:dyDescent="0.25">
      <c r="C152" s="83"/>
      <c r="D152" s="88"/>
      <c r="E152" s="88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H152" s="83"/>
      <c r="AI152" s="83"/>
      <c r="AK152" s="83"/>
      <c r="AL152" s="83"/>
      <c r="AN152" s="83"/>
      <c r="AO152" s="83"/>
      <c r="AQ152" s="83"/>
      <c r="AR152" s="83"/>
    </row>
    <row r="153" spans="3:44" s="82" customFormat="1" x14ac:dyDescent="0.25">
      <c r="C153" s="83"/>
      <c r="D153" s="88"/>
      <c r="E153" s="88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  <c r="AF153" s="83"/>
      <c r="AH153" s="83"/>
      <c r="AI153" s="83"/>
      <c r="AK153" s="83"/>
      <c r="AL153" s="83"/>
      <c r="AN153" s="83"/>
      <c r="AO153" s="83"/>
      <c r="AQ153" s="83"/>
      <c r="AR153" s="83"/>
    </row>
    <row r="154" spans="3:44" s="82" customFormat="1" x14ac:dyDescent="0.25">
      <c r="C154" s="83"/>
      <c r="D154" s="88"/>
      <c r="E154" s="88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H154" s="83"/>
      <c r="AI154" s="83"/>
      <c r="AK154" s="83"/>
      <c r="AL154" s="83"/>
      <c r="AN154" s="83"/>
      <c r="AO154" s="83"/>
      <c r="AQ154" s="83"/>
      <c r="AR154" s="83"/>
    </row>
    <row r="155" spans="3:44" s="82" customFormat="1" x14ac:dyDescent="0.25">
      <c r="C155" s="83"/>
      <c r="D155" s="88"/>
      <c r="E155" s="88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H155" s="83"/>
      <c r="AI155" s="83"/>
      <c r="AK155" s="83"/>
      <c r="AL155" s="83"/>
      <c r="AN155" s="83"/>
      <c r="AO155" s="83"/>
      <c r="AQ155" s="83"/>
      <c r="AR155" s="83"/>
    </row>
    <row r="156" spans="3:44" s="82" customFormat="1" x14ac:dyDescent="0.25">
      <c r="C156" s="83"/>
      <c r="D156" s="88"/>
      <c r="E156" s="88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H156" s="83"/>
      <c r="AI156" s="83"/>
      <c r="AK156" s="83"/>
      <c r="AL156" s="83"/>
      <c r="AN156" s="83"/>
      <c r="AO156" s="83"/>
      <c r="AQ156" s="83"/>
      <c r="AR156" s="83"/>
    </row>
    <row r="157" spans="3:44" s="82" customFormat="1" x14ac:dyDescent="0.25">
      <c r="C157" s="83"/>
      <c r="D157" s="88"/>
      <c r="E157" s="88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H157" s="83"/>
      <c r="AI157" s="83"/>
      <c r="AK157" s="83"/>
      <c r="AL157" s="83"/>
      <c r="AN157" s="83"/>
      <c r="AO157" s="83"/>
      <c r="AQ157" s="83"/>
      <c r="AR157" s="83"/>
    </row>
    <row r="158" spans="3:44" s="82" customFormat="1" x14ac:dyDescent="0.25">
      <c r="C158" s="83"/>
      <c r="D158" s="88"/>
      <c r="E158" s="88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H158" s="83"/>
      <c r="AI158" s="83"/>
      <c r="AK158" s="83"/>
      <c r="AL158" s="83"/>
      <c r="AN158" s="83"/>
      <c r="AO158" s="83"/>
      <c r="AQ158" s="83"/>
      <c r="AR158" s="83"/>
    </row>
    <row r="159" spans="3:44" s="82" customFormat="1" x14ac:dyDescent="0.25">
      <c r="C159" s="83"/>
      <c r="D159" s="88"/>
      <c r="E159" s="88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F159" s="83"/>
      <c r="AH159" s="83"/>
      <c r="AI159" s="83"/>
      <c r="AK159" s="83"/>
      <c r="AL159" s="83"/>
      <c r="AN159" s="83"/>
      <c r="AO159" s="83"/>
      <c r="AQ159" s="83"/>
      <c r="AR159" s="83"/>
    </row>
    <row r="160" spans="3:44" s="82" customFormat="1" x14ac:dyDescent="0.25">
      <c r="C160" s="83"/>
      <c r="D160" s="88"/>
      <c r="E160" s="88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F160" s="83"/>
      <c r="AH160" s="83"/>
      <c r="AI160" s="83"/>
      <c r="AK160" s="83"/>
      <c r="AL160" s="83"/>
      <c r="AN160" s="83"/>
      <c r="AO160" s="83"/>
      <c r="AQ160" s="83"/>
      <c r="AR160" s="83"/>
    </row>
    <row r="161" spans="3:44" s="82" customFormat="1" x14ac:dyDescent="0.25">
      <c r="C161" s="83"/>
      <c r="D161" s="88"/>
      <c r="E161" s="88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  <c r="AH161" s="83"/>
      <c r="AI161" s="83"/>
      <c r="AK161" s="83"/>
      <c r="AL161" s="83"/>
      <c r="AN161" s="83"/>
      <c r="AO161" s="83"/>
      <c r="AQ161" s="83"/>
      <c r="AR161" s="83"/>
    </row>
    <row r="162" spans="3:44" s="82" customFormat="1" x14ac:dyDescent="0.25">
      <c r="C162" s="83"/>
      <c r="D162" s="88"/>
      <c r="E162" s="88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H162" s="83"/>
      <c r="AI162" s="83"/>
      <c r="AK162" s="83"/>
      <c r="AL162" s="83"/>
      <c r="AN162" s="83"/>
      <c r="AO162" s="83"/>
      <c r="AQ162" s="83"/>
      <c r="AR162" s="83"/>
    </row>
    <row r="163" spans="3:44" s="82" customFormat="1" x14ac:dyDescent="0.25">
      <c r="C163" s="83"/>
      <c r="D163" s="88"/>
      <c r="E163" s="88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H163" s="83"/>
      <c r="AI163" s="83"/>
      <c r="AK163" s="83"/>
      <c r="AL163" s="83"/>
      <c r="AN163" s="83"/>
      <c r="AO163" s="83"/>
      <c r="AQ163" s="83"/>
      <c r="AR163" s="83"/>
    </row>
    <row r="164" spans="3:44" s="82" customFormat="1" x14ac:dyDescent="0.25">
      <c r="C164" s="83"/>
      <c r="D164" s="88"/>
      <c r="E164" s="88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H164" s="83"/>
      <c r="AI164" s="83"/>
      <c r="AK164" s="83"/>
      <c r="AL164" s="83"/>
      <c r="AN164" s="83"/>
      <c r="AO164" s="83"/>
      <c r="AQ164" s="83"/>
      <c r="AR164" s="83"/>
    </row>
    <row r="165" spans="3:44" s="82" customFormat="1" x14ac:dyDescent="0.25">
      <c r="C165" s="83"/>
      <c r="D165" s="88"/>
      <c r="E165" s="88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H165" s="83"/>
      <c r="AI165" s="83"/>
      <c r="AK165" s="83"/>
      <c r="AL165" s="83"/>
      <c r="AN165" s="83"/>
      <c r="AO165" s="83"/>
      <c r="AQ165" s="83"/>
      <c r="AR165" s="83"/>
    </row>
    <row r="166" spans="3:44" s="82" customFormat="1" x14ac:dyDescent="0.25">
      <c r="C166" s="83"/>
      <c r="D166" s="88"/>
      <c r="E166" s="88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H166" s="83"/>
      <c r="AI166" s="83"/>
      <c r="AK166" s="83"/>
      <c r="AL166" s="83"/>
      <c r="AN166" s="83"/>
      <c r="AO166" s="83"/>
      <c r="AQ166" s="83"/>
      <c r="AR166" s="83"/>
    </row>
    <row r="167" spans="3:44" s="82" customFormat="1" x14ac:dyDescent="0.25">
      <c r="C167" s="83"/>
      <c r="D167" s="88"/>
      <c r="E167" s="88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H167" s="83"/>
      <c r="AI167" s="83"/>
      <c r="AK167" s="83"/>
      <c r="AL167" s="83"/>
      <c r="AN167" s="83"/>
      <c r="AO167" s="83"/>
      <c r="AQ167" s="83"/>
      <c r="AR167" s="83"/>
    </row>
    <row r="168" spans="3:44" s="82" customFormat="1" x14ac:dyDescent="0.25">
      <c r="C168" s="83"/>
      <c r="D168" s="88"/>
      <c r="E168" s="88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H168" s="83"/>
      <c r="AI168" s="83"/>
      <c r="AK168" s="83"/>
      <c r="AL168" s="83"/>
      <c r="AN168" s="83"/>
      <c r="AO168" s="83"/>
      <c r="AQ168" s="83"/>
      <c r="AR168" s="83"/>
    </row>
    <row r="169" spans="3:44" s="82" customFormat="1" x14ac:dyDescent="0.25">
      <c r="C169" s="83"/>
      <c r="D169" s="88"/>
      <c r="E169" s="88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H169" s="83"/>
      <c r="AI169" s="83"/>
      <c r="AK169" s="83"/>
      <c r="AL169" s="83"/>
      <c r="AN169" s="83"/>
      <c r="AO169" s="83"/>
      <c r="AQ169" s="83"/>
      <c r="AR169" s="83"/>
    </row>
    <row r="170" spans="3:44" s="82" customFormat="1" x14ac:dyDescent="0.25">
      <c r="C170" s="83"/>
      <c r="D170" s="88"/>
      <c r="E170" s="88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H170" s="83"/>
      <c r="AI170" s="83"/>
      <c r="AK170" s="83"/>
      <c r="AL170" s="83"/>
      <c r="AN170" s="83"/>
      <c r="AO170" s="83"/>
      <c r="AQ170" s="83"/>
      <c r="AR170" s="83"/>
    </row>
    <row r="171" spans="3:44" s="82" customFormat="1" x14ac:dyDescent="0.25">
      <c r="C171" s="83"/>
      <c r="D171" s="88"/>
      <c r="E171" s="88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H171" s="83"/>
      <c r="AI171" s="83"/>
      <c r="AK171" s="83"/>
      <c r="AL171" s="83"/>
      <c r="AN171" s="83"/>
      <c r="AO171" s="83"/>
      <c r="AQ171" s="83"/>
      <c r="AR171" s="83"/>
    </row>
    <row r="172" spans="3:44" s="82" customFormat="1" x14ac:dyDescent="0.25">
      <c r="C172" s="83"/>
      <c r="D172" s="88"/>
      <c r="E172" s="88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H172" s="83"/>
      <c r="AI172" s="83"/>
      <c r="AK172" s="83"/>
      <c r="AL172" s="83"/>
      <c r="AN172" s="83"/>
      <c r="AO172" s="83"/>
      <c r="AQ172" s="83"/>
      <c r="AR172" s="83"/>
    </row>
    <row r="173" spans="3:44" s="82" customFormat="1" x14ac:dyDescent="0.25">
      <c r="C173" s="83"/>
      <c r="D173" s="88"/>
      <c r="E173" s="88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H173" s="83"/>
      <c r="AI173" s="83"/>
      <c r="AK173" s="83"/>
      <c r="AL173" s="83"/>
      <c r="AN173" s="83"/>
      <c r="AO173" s="83"/>
      <c r="AQ173" s="83"/>
      <c r="AR173" s="83"/>
    </row>
    <row r="174" spans="3:44" s="82" customFormat="1" x14ac:dyDescent="0.25">
      <c r="C174" s="83"/>
      <c r="D174" s="88"/>
      <c r="E174" s="88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H174" s="83"/>
      <c r="AI174" s="83"/>
      <c r="AK174" s="83"/>
      <c r="AL174" s="83"/>
      <c r="AN174" s="83"/>
      <c r="AO174" s="83"/>
      <c r="AQ174" s="83"/>
      <c r="AR174" s="83"/>
    </row>
    <row r="175" spans="3:44" s="82" customFormat="1" x14ac:dyDescent="0.25">
      <c r="C175" s="83"/>
      <c r="D175" s="88"/>
      <c r="E175" s="88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H175" s="83"/>
      <c r="AI175" s="83"/>
      <c r="AK175" s="83"/>
      <c r="AL175" s="83"/>
      <c r="AN175" s="83"/>
      <c r="AO175" s="83"/>
      <c r="AQ175" s="83"/>
      <c r="AR175" s="83"/>
    </row>
    <row r="176" spans="3:44" s="82" customFormat="1" x14ac:dyDescent="0.25">
      <c r="C176" s="83"/>
      <c r="D176" s="88"/>
      <c r="E176" s="88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H176" s="83"/>
      <c r="AI176" s="83"/>
      <c r="AK176" s="83"/>
      <c r="AL176" s="83"/>
      <c r="AN176" s="83"/>
      <c r="AO176" s="83"/>
      <c r="AQ176" s="83"/>
      <c r="AR176" s="83"/>
    </row>
    <row r="177" spans="3:44" s="82" customFormat="1" x14ac:dyDescent="0.25">
      <c r="C177" s="83"/>
      <c r="D177" s="88"/>
      <c r="E177" s="88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H177" s="83"/>
      <c r="AI177" s="83"/>
      <c r="AK177" s="83"/>
      <c r="AL177" s="83"/>
      <c r="AN177" s="83"/>
      <c r="AO177" s="83"/>
      <c r="AQ177" s="83"/>
      <c r="AR177" s="83"/>
    </row>
    <row r="178" spans="3:44" s="82" customFormat="1" x14ac:dyDescent="0.25">
      <c r="C178" s="83"/>
      <c r="D178" s="88"/>
      <c r="E178" s="88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H178" s="83"/>
      <c r="AI178" s="83"/>
      <c r="AK178" s="83"/>
      <c r="AL178" s="83"/>
      <c r="AN178" s="83"/>
      <c r="AO178" s="83"/>
      <c r="AQ178" s="83"/>
      <c r="AR178" s="83"/>
    </row>
    <row r="179" spans="3:44" s="82" customFormat="1" x14ac:dyDescent="0.25">
      <c r="C179" s="83"/>
      <c r="D179" s="88"/>
      <c r="E179" s="88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  <c r="AH179" s="83"/>
      <c r="AI179" s="83"/>
      <c r="AK179" s="83"/>
      <c r="AL179" s="83"/>
      <c r="AN179" s="83"/>
      <c r="AO179" s="83"/>
      <c r="AQ179" s="83"/>
      <c r="AR179" s="83"/>
    </row>
    <row r="180" spans="3:44" s="82" customFormat="1" x14ac:dyDescent="0.25">
      <c r="C180" s="83"/>
      <c r="D180" s="88"/>
      <c r="E180" s="88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F180" s="83"/>
      <c r="AH180" s="83"/>
      <c r="AI180" s="83"/>
      <c r="AK180" s="83"/>
      <c r="AL180" s="83"/>
      <c r="AN180" s="83"/>
      <c r="AO180" s="83"/>
      <c r="AQ180" s="83"/>
      <c r="AR180" s="83"/>
    </row>
    <row r="181" spans="3:44" s="82" customFormat="1" x14ac:dyDescent="0.25">
      <c r="C181" s="83"/>
      <c r="D181" s="88"/>
      <c r="E181" s="88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F181" s="83"/>
      <c r="AH181" s="83"/>
      <c r="AI181" s="83"/>
      <c r="AK181" s="83"/>
      <c r="AL181" s="83"/>
      <c r="AN181" s="83"/>
      <c r="AO181" s="83"/>
      <c r="AQ181" s="83"/>
      <c r="AR181" s="83"/>
    </row>
    <row r="182" spans="3:44" s="82" customFormat="1" x14ac:dyDescent="0.25">
      <c r="C182" s="83"/>
      <c r="D182" s="88"/>
      <c r="E182" s="88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  <c r="AH182" s="83"/>
      <c r="AI182" s="83"/>
      <c r="AK182" s="83"/>
      <c r="AL182" s="83"/>
      <c r="AN182" s="83"/>
      <c r="AO182" s="83"/>
      <c r="AQ182" s="83"/>
      <c r="AR182" s="83"/>
    </row>
    <row r="183" spans="3:44" s="82" customFormat="1" x14ac:dyDescent="0.25">
      <c r="C183" s="83"/>
      <c r="D183" s="88"/>
      <c r="E183" s="88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F183" s="83"/>
      <c r="AH183" s="83"/>
      <c r="AI183" s="83"/>
      <c r="AK183" s="83"/>
      <c r="AL183" s="83"/>
      <c r="AN183" s="83"/>
      <c r="AO183" s="83"/>
      <c r="AQ183" s="83"/>
      <c r="AR183" s="83"/>
    </row>
    <row r="184" spans="3:44" s="82" customFormat="1" x14ac:dyDescent="0.25">
      <c r="C184" s="83"/>
      <c r="D184" s="88"/>
      <c r="E184" s="88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F184" s="83"/>
      <c r="AH184" s="83"/>
      <c r="AI184" s="83"/>
      <c r="AK184" s="83"/>
      <c r="AL184" s="83"/>
      <c r="AN184" s="83"/>
      <c r="AO184" s="83"/>
      <c r="AQ184" s="83"/>
      <c r="AR184" s="83"/>
    </row>
    <row r="185" spans="3:44" s="82" customFormat="1" x14ac:dyDescent="0.25">
      <c r="C185" s="83"/>
      <c r="D185" s="88"/>
      <c r="E185" s="88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  <c r="AH185" s="83"/>
      <c r="AI185" s="83"/>
      <c r="AK185" s="83"/>
      <c r="AL185" s="83"/>
      <c r="AN185" s="83"/>
      <c r="AO185" s="83"/>
      <c r="AQ185" s="83"/>
      <c r="AR185" s="83"/>
    </row>
    <row r="186" spans="3:44" s="82" customFormat="1" x14ac:dyDescent="0.25">
      <c r="C186" s="83"/>
      <c r="D186" s="88"/>
      <c r="E186" s="88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F186" s="83"/>
      <c r="AH186" s="83"/>
      <c r="AI186" s="83"/>
      <c r="AK186" s="83"/>
      <c r="AL186" s="83"/>
      <c r="AN186" s="83"/>
      <c r="AO186" s="83"/>
      <c r="AQ186" s="83"/>
      <c r="AR186" s="83"/>
    </row>
    <row r="187" spans="3:44" s="82" customFormat="1" x14ac:dyDescent="0.25">
      <c r="C187" s="83"/>
      <c r="D187" s="88"/>
      <c r="E187" s="88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  <c r="AE187" s="83"/>
      <c r="AF187" s="83"/>
      <c r="AH187" s="83"/>
      <c r="AI187" s="83"/>
      <c r="AK187" s="83"/>
      <c r="AL187" s="83"/>
      <c r="AN187" s="83"/>
      <c r="AO187" s="83"/>
      <c r="AQ187" s="83"/>
      <c r="AR187" s="83"/>
    </row>
    <row r="188" spans="3:44" s="82" customFormat="1" x14ac:dyDescent="0.25">
      <c r="C188" s="83"/>
      <c r="D188" s="88"/>
      <c r="E188" s="88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H188" s="83"/>
      <c r="AI188" s="83"/>
      <c r="AK188" s="83"/>
      <c r="AL188" s="83"/>
      <c r="AN188" s="83"/>
      <c r="AO188" s="83"/>
      <c r="AQ188" s="83"/>
      <c r="AR188" s="83"/>
    </row>
    <row r="189" spans="3:44" s="82" customFormat="1" x14ac:dyDescent="0.25">
      <c r="C189" s="83"/>
      <c r="D189" s="88"/>
      <c r="E189" s="88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F189" s="83"/>
      <c r="AH189" s="83"/>
      <c r="AI189" s="83"/>
      <c r="AK189" s="83"/>
      <c r="AL189" s="83"/>
      <c r="AN189" s="83"/>
      <c r="AO189" s="83"/>
      <c r="AQ189" s="83"/>
      <c r="AR189" s="83"/>
    </row>
    <row r="190" spans="3:44" s="82" customFormat="1" x14ac:dyDescent="0.25">
      <c r="C190" s="83"/>
      <c r="D190" s="88"/>
      <c r="E190" s="88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  <c r="AH190" s="83"/>
      <c r="AI190" s="83"/>
      <c r="AK190" s="83"/>
      <c r="AL190" s="83"/>
      <c r="AN190" s="83"/>
      <c r="AO190" s="83"/>
      <c r="AQ190" s="83"/>
      <c r="AR190" s="83"/>
    </row>
    <row r="191" spans="3:44" s="82" customFormat="1" x14ac:dyDescent="0.25">
      <c r="C191" s="83"/>
      <c r="D191" s="88"/>
      <c r="E191" s="88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H191" s="83"/>
      <c r="AI191" s="83"/>
      <c r="AK191" s="83"/>
      <c r="AL191" s="83"/>
      <c r="AN191" s="83"/>
      <c r="AO191" s="83"/>
      <c r="AQ191" s="83"/>
      <c r="AR191" s="83"/>
    </row>
    <row r="192" spans="3:44" s="82" customFormat="1" x14ac:dyDescent="0.25">
      <c r="C192" s="83"/>
      <c r="D192" s="88"/>
      <c r="E192" s="88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F192" s="83"/>
      <c r="AH192" s="83"/>
      <c r="AI192" s="83"/>
      <c r="AK192" s="83"/>
      <c r="AL192" s="83"/>
      <c r="AN192" s="83"/>
      <c r="AO192" s="83"/>
      <c r="AQ192" s="83"/>
      <c r="AR192" s="83"/>
    </row>
    <row r="193" spans="3:44" s="82" customFormat="1" x14ac:dyDescent="0.25">
      <c r="C193" s="83"/>
      <c r="D193" s="88"/>
      <c r="E193" s="88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F193" s="83"/>
      <c r="AH193" s="83"/>
      <c r="AI193" s="83"/>
      <c r="AK193" s="83"/>
      <c r="AL193" s="83"/>
      <c r="AN193" s="83"/>
      <c r="AO193" s="83"/>
      <c r="AQ193" s="83"/>
      <c r="AR193" s="83"/>
    </row>
    <row r="194" spans="3:44" s="82" customFormat="1" x14ac:dyDescent="0.25">
      <c r="C194" s="83"/>
      <c r="D194" s="88"/>
      <c r="E194" s="88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H194" s="83"/>
      <c r="AI194" s="83"/>
      <c r="AK194" s="83"/>
      <c r="AL194" s="83"/>
      <c r="AN194" s="83"/>
      <c r="AO194" s="83"/>
      <c r="AQ194" s="83"/>
      <c r="AR194" s="83"/>
    </row>
    <row r="195" spans="3:44" s="82" customFormat="1" x14ac:dyDescent="0.25">
      <c r="C195" s="83"/>
      <c r="D195" s="88"/>
      <c r="E195" s="88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H195" s="83"/>
      <c r="AI195" s="83"/>
      <c r="AK195" s="83"/>
      <c r="AL195" s="83"/>
      <c r="AN195" s="83"/>
      <c r="AO195" s="83"/>
      <c r="AQ195" s="83"/>
      <c r="AR195" s="83"/>
    </row>
    <row r="196" spans="3:44" s="82" customFormat="1" x14ac:dyDescent="0.25">
      <c r="C196" s="83"/>
      <c r="D196" s="88"/>
      <c r="E196" s="88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  <c r="AF196" s="83"/>
      <c r="AH196" s="83"/>
      <c r="AI196" s="83"/>
      <c r="AK196" s="83"/>
      <c r="AL196" s="83"/>
      <c r="AN196" s="83"/>
      <c r="AO196" s="83"/>
      <c r="AQ196" s="83"/>
      <c r="AR196" s="83"/>
    </row>
    <row r="197" spans="3:44" s="82" customFormat="1" x14ac:dyDescent="0.25">
      <c r="C197" s="83"/>
      <c r="D197" s="88"/>
      <c r="E197" s="88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F197" s="83"/>
      <c r="AH197" s="83"/>
      <c r="AI197" s="83"/>
      <c r="AK197" s="83"/>
      <c r="AL197" s="83"/>
      <c r="AN197" s="83"/>
      <c r="AO197" s="83"/>
      <c r="AQ197" s="83"/>
      <c r="AR197" s="83"/>
    </row>
    <row r="198" spans="3:44" s="82" customFormat="1" x14ac:dyDescent="0.25">
      <c r="C198" s="83"/>
      <c r="D198" s="88"/>
      <c r="E198" s="88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F198" s="83"/>
      <c r="AH198" s="83"/>
      <c r="AI198" s="83"/>
      <c r="AK198" s="83"/>
      <c r="AL198" s="83"/>
      <c r="AN198" s="83"/>
      <c r="AO198" s="83"/>
      <c r="AQ198" s="83"/>
      <c r="AR198" s="83"/>
    </row>
    <row r="199" spans="3:44" s="82" customFormat="1" x14ac:dyDescent="0.25">
      <c r="C199" s="83"/>
      <c r="D199" s="88"/>
      <c r="E199" s="88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3"/>
      <c r="AE199" s="83"/>
      <c r="AF199" s="83"/>
      <c r="AH199" s="83"/>
      <c r="AI199" s="83"/>
      <c r="AK199" s="83"/>
      <c r="AL199" s="83"/>
      <c r="AN199" s="83"/>
      <c r="AO199" s="83"/>
      <c r="AQ199" s="83"/>
      <c r="AR199" s="83"/>
    </row>
    <row r="200" spans="3:44" s="82" customFormat="1" x14ac:dyDescent="0.25">
      <c r="C200" s="83"/>
      <c r="D200" s="88"/>
      <c r="E200" s="88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F200" s="83"/>
      <c r="AH200" s="83"/>
      <c r="AI200" s="83"/>
      <c r="AK200" s="83"/>
      <c r="AL200" s="83"/>
      <c r="AN200" s="83"/>
      <c r="AO200" s="83"/>
      <c r="AQ200" s="83"/>
      <c r="AR200" s="83"/>
    </row>
    <row r="201" spans="3:44" s="82" customFormat="1" x14ac:dyDescent="0.25">
      <c r="C201" s="83"/>
      <c r="D201" s="88"/>
      <c r="E201" s="88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3"/>
      <c r="AA201" s="83"/>
      <c r="AB201" s="83"/>
      <c r="AC201" s="83"/>
      <c r="AD201" s="83"/>
      <c r="AE201" s="83"/>
      <c r="AF201" s="83"/>
      <c r="AH201" s="83"/>
      <c r="AI201" s="83"/>
      <c r="AK201" s="83"/>
      <c r="AL201" s="83"/>
      <c r="AN201" s="83"/>
      <c r="AO201" s="83"/>
      <c r="AQ201" s="83"/>
      <c r="AR201" s="83"/>
    </row>
    <row r="202" spans="3:44" s="82" customFormat="1" x14ac:dyDescent="0.25">
      <c r="C202" s="83"/>
      <c r="D202" s="88"/>
      <c r="E202" s="88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  <c r="AA202" s="83"/>
      <c r="AB202" s="83"/>
      <c r="AC202" s="83"/>
      <c r="AD202" s="83"/>
      <c r="AE202" s="83"/>
      <c r="AF202" s="83"/>
      <c r="AH202" s="83"/>
      <c r="AI202" s="83"/>
      <c r="AK202" s="83"/>
      <c r="AL202" s="83"/>
      <c r="AN202" s="83"/>
      <c r="AO202" s="83"/>
      <c r="AQ202" s="83"/>
      <c r="AR202" s="83"/>
    </row>
    <row r="203" spans="3:44" s="82" customFormat="1" x14ac:dyDescent="0.25">
      <c r="C203" s="83"/>
      <c r="D203" s="88"/>
      <c r="E203" s="88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  <c r="AA203" s="83"/>
      <c r="AB203" s="83"/>
      <c r="AC203" s="83"/>
      <c r="AD203" s="83"/>
      <c r="AE203" s="83"/>
      <c r="AF203" s="83"/>
      <c r="AH203" s="83"/>
      <c r="AI203" s="83"/>
      <c r="AK203" s="83"/>
      <c r="AL203" s="83"/>
      <c r="AN203" s="83"/>
      <c r="AO203" s="83"/>
      <c r="AQ203" s="83"/>
      <c r="AR203" s="83"/>
    </row>
    <row r="204" spans="3:44" s="82" customFormat="1" x14ac:dyDescent="0.25">
      <c r="C204" s="83"/>
      <c r="D204" s="88"/>
      <c r="E204" s="88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  <c r="AA204" s="83"/>
      <c r="AB204" s="83"/>
      <c r="AC204" s="83"/>
      <c r="AD204" s="83"/>
      <c r="AE204" s="83"/>
      <c r="AF204" s="83"/>
      <c r="AH204" s="83"/>
      <c r="AI204" s="83"/>
      <c r="AK204" s="83"/>
      <c r="AL204" s="83"/>
      <c r="AN204" s="83"/>
      <c r="AO204" s="83"/>
      <c r="AQ204" s="83"/>
      <c r="AR204" s="83"/>
    </row>
    <row r="205" spans="3:44" s="82" customFormat="1" x14ac:dyDescent="0.25">
      <c r="C205" s="83"/>
      <c r="D205" s="88"/>
      <c r="E205" s="88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  <c r="AA205" s="83"/>
      <c r="AB205" s="83"/>
      <c r="AC205" s="83"/>
      <c r="AD205" s="83"/>
      <c r="AE205" s="83"/>
      <c r="AF205" s="83"/>
      <c r="AH205" s="83"/>
      <c r="AI205" s="83"/>
      <c r="AK205" s="83"/>
      <c r="AL205" s="83"/>
      <c r="AN205" s="83"/>
      <c r="AO205" s="83"/>
      <c r="AQ205" s="83"/>
      <c r="AR205" s="83"/>
    </row>
    <row r="206" spans="3:44" s="82" customFormat="1" x14ac:dyDescent="0.25">
      <c r="C206" s="83"/>
      <c r="D206" s="88"/>
      <c r="E206" s="88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  <c r="AA206" s="83"/>
      <c r="AB206" s="83"/>
      <c r="AC206" s="83"/>
      <c r="AD206" s="83"/>
      <c r="AE206" s="83"/>
      <c r="AF206" s="83"/>
      <c r="AH206" s="83"/>
      <c r="AI206" s="83"/>
      <c r="AK206" s="83"/>
      <c r="AL206" s="83"/>
      <c r="AN206" s="83"/>
      <c r="AO206" s="83"/>
      <c r="AQ206" s="83"/>
      <c r="AR206" s="83"/>
    </row>
    <row r="207" spans="3:44" s="82" customFormat="1" x14ac:dyDescent="0.25">
      <c r="C207" s="83"/>
      <c r="D207" s="88"/>
      <c r="E207" s="88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3"/>
      <c r="AA207" s="83"/>
      <c r="AB207" s="83"/>
      <c r="AC207" s="83"/>
      <c r="AD207" s="83"/>
      <c r="AE207" s="83"/>
      <c r="AF207" s="83"/>
      <c r="AH207" s="83"/>
      <c r="AI207" s="83"/>
      <c r="AK207" s="83"/>
      <c r="AL207" s="83"/>
      <c r="AN207" s="83"/>
      <c r="AO207" s="83"/>
      <c r="AQ207" s="83"/>
      <c r="AR207" s="83"/>
    </row>
    <row r="208" spans="3:44" s="82" customFormat="1" x14ac:dyDescent="0.25">
      <c r="C208" s="83"/>
      <c r="D208" s="88"/>
      <c r="E208" s="88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  <c r="AA208" s="83"/>
      <c r="AB208" s="83"/>
      <c r="AC208" s="83"/>
      <c r="AD208" s="83"/>
      <c r="AE208" s="83"/>
      <c r="AF208" s="83"/>
      <c r="AH208" s="83"/>
      <c r="AI208" s="83"/>
      <c r="AK208" s="83"/>
      <c r="AL208" s="83"/>
      <c r="AN208" s="83"/>
      <c r="AO208" s="83"/>
      <c r="AQ208" s="83"/>
      <c r="AR208" s="83"/>
    </row>
    <row r="209" spans="3:44" s="82" customFormat="1" x14ac:dyDescent="0.25">
      <c r="C209" s="83"/>
      <c r="D209" s="88"/>
      <c r="E209" s="88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  <c r="AA209" s="83"/>
      <c r="AB209" s="83"/>
      <c r="AC209" s="83"/>
      <c r="AD209" s="83"/>
      <c r="AE209" s="83"/>
      <c r="AF209" s="83"/>
      <c r="AH209" s="83"/>
      <c r="AI209" s="83"/>
      <c r="AK209" s="83"/>
      <c r="AL209" s="83"/>
      <c r="AN209" s="83"/>
      <c r="AO209" s="83"/>
      <c r="AQ209" s="83"/>
      <c r="AR209" s="83"/>
    </row>
    <row r="210" spans="3:44" s="82" customFormat="1" x14ac:dyDescent="0.25">
      <c r="C210" s="83"/>
      <c r="D210" s="88"/>
      <c r="E210" s="88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  <c r="AA210" s="83"/>
      <c r="AB210" s="83"/>
      <c r="AC210" s="83"/>
      <c r="AD210" s="83"/>
      <c r="AE210" s="83"/>
      <c r="AF210" s="83"/>
      <c r="AH210" s="83"/>
      <c r="AI210" s="83"/>
      <c r="AK210" s="83"/>
      <c r="AL210" s="83"/>
      <c r="AN210" s="83"/>
      <c r="AO210" s="83"/>
      <c r="AQ210" s="83"/>
      <c r="AR210" s="83"/>
    </row>
    <row r="211" spans="3:44" s="82" customFormat="1" x14ac:dyDescent="0.25">
      <c r="C211" s="83"/>
      <c r="D211" s="88"/>
      <c r="E211" s="88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83"/>
      <c r="AB211" s="83"/>
      <c r="AC211" s="83"/>
      <c r="AD211" s="83"/>
      <c r="AE211" s="83"/>
      <c r="AF211" s="83"/>
      <c r="AH211" s="83"/>
      <c r="AI211" s="83"/>
      <c r="AK211" s="83"/>
      <c r="AL211" s="83"/>
      <c r="AN211" s="83"/>
      <c r="AO211" s="83"/>
      <c r="AQ211" s="83"/>
      <c r="AR211" s="83"/>
    </row>
    <row r="212" spans="3:44" s="82" customFormat="1" x14ac:dyDescent="0.25">
      <c r="C212" s="83"/>
      <c r="D212" s="88"/>
      <c r="E212" s="88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83"/>
      <c r="AB212" s="83"/>
      <c r="AC212" s="83"/>
      <c r="AD212" s="83"/>
      <c r="AE212" s="83"/>
      <c r="AF212" s="83"/>
      <c r="AH212" s="83"/>
      <c r="AI212" s="83"/>
      <c r="AK212" s="83"/>
      <c r="AL212" s="83"/>
      <c r="AN212" s="83"/>
      <c r="AO212" s="83"/>
      <c r="AQ212" s="83"/>
      <c r="AR212" s="83"/>
    </row>
    <row r="213" spans="3:44" s="82" customFormat="1" x14ac:dyDescent="0.25">
      <c r="C213" s="83"/>
      <c r="D213" s="88"/>
      <c r="E213" s="88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83"/>
      <c r="AB213" s="83"/>
      <c r="AC213" s="83"/>
      <c r="AD213" s="83"/>
      <c r="AE213" s="83"/>
      <c r="AF213" s="83"/>
      <c r="AH213" s="83"/>
      <c r="AI213" s="83"/>
      <c r="AK213" s="83"/>
      <c r="AL213" s="83"/>
      <c r="AN213" s="83"/>
      <c r="AO213" s="83"/>
      <c r="AQ213" s="83"/>
      <c r="AR213" s="83"/>
    </row>
    <row r="214" spans="3:44" s="82" customFormat="1" x14ac:dyDescent="0.25">
      <c r="C214" s="83"/>
      <c r="D214" s="88"/>
      <c r="E214" s="88"/>
      <c r="F214" s="83"/>
      <c r="G214" s="83"/>
      <c r="H214" s="83"/>
      <c r="I214" s="83"/>
      <c r="J214" s="83"/>
      <c r="K214" s="83"/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83"/>
      <c r="AB214" s="83"/>
      <c r="AC214" s="83"/>
      <c r="AD214" s="83"/>
      <c r="AE214" s="83"/>
      <c r="AF214" s="83"/>
      <c r="AH214" s="83"/>
      <c r="AI214" s="83"/>
      <c r="AK214" s="83"/>
      <c r="AL214" s="83"/>
      <c r="AN214" s="83"/>
      <c r="AO214" s="83"/>
      <c r="AQ214" s="83"/>
      <c r="AR214" s="83"/>
    </row>
    <row r="215" spans="3:44" s="82" customFormat="1" x14ac:dyDescent="0.25">
      <c r="C215" s="83"/>
      <c r="D215" s="88"/>
      <c r="E215" s="88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83"/>
      <c r="AB215" s="83"/>
      <c r="AC215" s="83"/>
      <c r="AD215" s="83"/>
      <c r="AE215" s="83"/>
      <c r="AF215" s="83"/>
      <c r="AH215" s="83"/>
      <c r="AI215" s="83"/>
      <c r="AK215" s="83"/>
      <c r="AL215" s="83"/>
      <c r="AN215" s="83"/>
      <c r="AO215" s="83"/>
      <c r="AQ215" s="83"/>
      <c r="AR215" s="83"/>
    </row>
    <row r="216" spans="3:44" s="82" customFormat="1" x14ac:dyDescent="0.25">
      <c r="C216" s="83"/>
      <c r="D216" s="88"/>
      <c r="E216" s="88"/>
      <c r="F216" s="83"/>
      <c r="G216" s="83"/>
      <c r="H216" s="83"/>
      <c r="I216" s="83"/>
      <c r="J216" s="83"/>
      <c r="K216" s="83"/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83"/>
      <c r="AB216" s="83"/>
      <c r="AC216" s="83"/>
      <c r="AD216" s="83"/>
      <c r="AE216" s="83"/>
      <c r="AF216" s="83"/>
      <c r="AH216" s="83"/>
      <c r="AI216" s="83"/>
      <c r="AK216" s="83"/>
      <c r="AL216" s="83"/>
      <c r="AN216" s="83"/>
      <c r="AO216" s="83"/>
      <c r="AQ216" s="83"/>
      <c r="AR216" s="83"/>
    </row>
    <row r="217" spans="3:44" s="82" customFormat="1" x14ac:dyDescent="0.25">
      <c r="C217" s="83"/>
      <c r="D217" s="88"/>
      <c r="E217" s="88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83"/>
      <c r="AB217" s="83"/>
      <c r="AC217" s="83"/>
      <c r="AD217" s="83"/>
      <c r="AE217" s="83"/>
      <c r="AF217" s="83"/>
      <c r="AH217" s="83"/>
      <c r="AI217" s="83"/>
      <c r="AK217" s="83"/>
      <c r="AL217" s="83"/>
      <c r="AN217" s="83"/>
      <c r="AO217" s="83"/>
      <c r="AQ217" s="83"/>
      <c r="AR217" s="83"/>
    </row>
    <row r="218" spans="3:44" s="82" customFormat="1" x14ac:dyDescent="0.25">
      <c r="C218" s="83"/>
      <c r="D218" s="88"/>
      <c r="E218" s="88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3"/>
      <c r="AA218" s="83"/>
      <c r="AB218" s="83"/>
      <c r="AC218" s="83"/>
      <c r="AD218" s="83"/>
      <c r="AE218" s="83"/>
      <c r="AF218" s="83"/>
      <c r="AH218" s="83"/>
      <c r="AI218" s="83"/>
      <c r="AK218" s="83"/>
      <c r="AL218" s="83"/>
      <c r="AN218" s="83"/>
      <c r="AO218" s="83"/>
      <c r="AQ218" s="83"/>
      <c r="AR218" s="83"/>
    </row>
    <row r="219" spans="3:44" s="82" customFormat="1" x14ac:dyDescent="0.25">
      <c r="C219" s="83"/>
      <c r="D219" s="88"/>
      <c r="E219" s="88"/>
      <c r="F219" s="83"/>
      <c r="G219" s="83"/>
      <c r="H219" s="83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3"/>
      <c r="AA219" s="83"/>
      <c r="AB219" s="83"/>
      <c r="AC219" s="83"/>
      <c r="AD219" s="83"/>
      <c r="AE219" s="83"/>
      <c r="AF219" s="83"/>
      <c r="AH219" s="83"/>
      <c r="AI219" s="83"/>
      <c r="AK219" s="83"/>
      <c r="AL219" s="83"/>
      <c r="AN219" s="83"/>
      <c r="AO219" s="83"/>
      <c r="AQ219" s="83"/>
      <c r="AR219" s="83"/>
    </row>
    <row r="220" spans="3:44" s="82" customFormat="1" x14ac:dyDescent="0.25">
      <c r="C220" s="83"/>
      <c r="D220" s="88"/>
      <c r="E220" s="88"/>
      <c r="F220" s="83"/>
      <c r="G220" s="83"/>
      <c r="H220" s="83"/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  <c r="AA220" s="83"/>
      <c r="AB220" s="83"/>
      <c r="AC220" s="83"/>
      <c r="AD220" s="83"/>
      <c r="AE220" s="83"/>
      <c r="AF220" s="83"/>
      <c r="AH220" s="83"/>
      <c r="AI220" s="83"/>
      <c r="AK220" s="83"/>
      <c r="AL220" s="83"/>
      <c r="AN220" s="83"/>
      <c r="AO220" s="83"/>
      <c r="AQ220" s="83"/>
      <c r="AR220" s="83"/>
    </row>
    <row r="221" spans="3:44" s="82" customFormat="1" x14ac:dyDescent="0.25">
      <c r="C221" s="83"/>
      <c r="D221" s="88"/>
      <c r="E221" s="88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  <c r="Z221" s="83"/>
      <c r="AA221" s="83"/>
      <c r="AB221" s="83"/>
      <c r="AC221" s="83"/>
      <c r="AD221" s="83"/>
      <c r="AE221" s="83"/>
      <c r="AF221" s="83"/>
      <c r="AH221" s="83"/>
      <c r="AI221" s="83"/>
      <c r="AK221" s="83"/>
      <c r="AL221" s="83"/>
      <c r="AN221" s="83"/>
      <c r="AO221" s="83"/>
      <c r="AQ221" s="83"/>
      <c r="AR221" s="83"/>
    </row>
    <row r="222" spans="3:44" s="82" customFormat="1" x14ac:dyDescent="0.25">
      <c r="C222" s="83"/>
      <c r="D222" s="88"/>
      <c r="E222" s="88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  <c r="AA222" s="83"/>
      <c r="AB222" s="83"/>
      <c r="AC222" s="83"/>
      <c r="AD222" s="83"/>
      <c r="AE222" s="83"/>
      <c r="AF222" s="83"/>
      <c r="AH222" s="83"/>
      <c r="AI222" s="83"/>
      <c r="AK222" s="83"/>
      <c r="AL222" s="83"/>
      <c r="AN222" s="83"/>
      <c r="AO222" s="83"/>
      <c r="AQ222" s="83"/>
      <c r="AR222" s="83"/>
    </row>
    <row r="223" spans="3:44" s="82" customFormat="1" x14ac:dyDescent="0.25">
      <c r="C223" s="83"/>
      <c r="D223" s="88"/>
      <c r="E223" s="88"/>
      <c r="F223" s="83"/>
      <c r="G223" s="83"/>
      <c r="H223" s="83"/>
      <c r="I223" s="83"/>
      <c r="J223" s="83"/>
      <c r="K223" s="83"/>
      <c r="L223" s="83"/>
      <c r="M223" s="83"/>
      <c r="N223" s="83"/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  <c r="AA223" s="83"/>
      <c r="AB223" s="83"/>
      <c r="AC223" s="83"/>
      <c r="AD223" s="83"/>
      <c r="AE223" s="83"/>
      <c r="AF223" s="83"/>
      <c r="AH223" s="83"/>
      <c r="AI223" s="83"/>
      <c r="AK223" s="83"/>
      <c r="AL223" s="83"/>
      <c r="AN223" s="83"/>
      <c r="AO223" s="83"/>
      <c r="AQ223" s="83"/>
      <c r="AR223" s="83"/>
    </row>
    <row r="224" spans="3:44" s="82" customFormat="1" x14ac:dyDescent="0.25">
      <c r="C224" s="83"/>
      <c r="D224" s="88"/>
      <c r="E224" s="88"/>
      <c r="F224" s="83"/>
      <c r="G224" s="83"/>
      <c r="H224" s="83"/>
      <c r="I224" s="83"/>
      <c r="J224" s="83"/>
      <c r="K224" s="83"/>
      <c r="L224" s="83"/>
      <c r="M224" s="83"/>
      <c r="N224" s="83"/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  <c r="AA224" s="83"/>
      <c r="AB224" s="83"/>
      <c r="AC224" s="83"/>
      <c r="AD224" s="83"/>
      <c r="AE224" s="83"/>
      <c r="AF224" s="83"/>
      <c r="AH224" s="83"/>
      <c r="AI224" s="83"/>
      <c r="AK224" s="83"/>
      <c r="AL224" s="83"/>
      <c r="AN224" s="83"/>
      <c r="AO224" s="83"/>
      <c r="AQ224" s="83"/>
      <c r="AR224" s="83"/>
    </row>
    <row r="225" spans="3:44" s="82" customFormat="1" x14ac:dyDescent="0.25">
      <c r="C225" s="83"/>
      <c r="D225" s="88"/>
      <c r="E225" s="88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  <c r="AA225" s="83"/>
      <c r="AB225" s="83"/>
      <c r="AC225" s="83"/>
      <c r="AD225" s="83"/>
      <c r="AE225" s="83"/>
      <c r="AF225" s="83"/>
      <c r="AH225" s="83"/>
      <c r="AI225" s="83"/>
      <c r="AK225" s="83"/>
      <c r="AL225" s="83"/>
      <c r="AN225" s="83"/>
      <c r="AO225" s="83"/>
      <c r="AQ225" s="83"/>
      <c r="AR225" s="83"/>
    </row>
    <row r="226" spans="3:44" s="82" customFormat="1" x14ac:dyDescent="0.25">
      <c r="C226" s="83"/>
      <c r="D226" s="88"/>
      <c r="E226" s="88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  <c r="AA226" s="83"/>
      <c r="AB226" s="83"/>
      <c r="AC226" s="83"/>
      <c r="AD226" s="83"/>
      <c r="AE226" s="83"/>
      <c r="AF226" s="83"/>
      <c r="AH226" s="83"/>
      <c r="AI226" s="83"/>
      <c r="AK226" s="83"/>
      <c r="AL226" s="83"/>
      <c r="AN226" s="83"/>
      <c r="AO226" s="83"/>
      <c r="AQ226" s="83"/>
      <c r="AR226" s="83"/>
    </row>
    <row r="227" spans="3:44" s="82" customFormat="1" x14ac:dyDescent="0.25">
      <c r="C227" s="83"/>
      <c r="D227" s="88"/>
      <c r="E227" s="88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  <c r="AA227" s="83"/>
      <c r="AB227" s="83"/>
      <c r="AC227" s="83"/>
      <c r="AD227" s="83"/>
      <c r="AE227" s="83"/>
      <c r="AF227" s="83"/>
      <c r="AH227" s="83"/>
      <c r="AI227" s="83"/>
      <c r="AK227" s="83"/>
      <c r="AL227" s="83"/>
      <c r="AN227" s="83"/>
      <c r="AO227" s="83"/>
      <c r="AQ227" s="83"/>
      <c r="AR227" s="83"/>
    </row>
    <row r="228" spans="3:44" s="82" customFormat="1" x14ac:dyDescent="0.25">
      <c r="C228" s="83"/>
      <c r="D228" s="88"/>
      <c r="E228" s="88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  <c r="AA228" s="83"/>
      <c r="AB228" s="83"/>
      <c r="AC228" s="83"/>
      <c r="AD228" s="83"/>
      <c r="AE228" s="83"/>
      <c r="AF228" s="83"/>
      <c r="AH228" s="83"/>
      <c r="AI228" s="83"/>
      <c r="AK228" s="83"/>
      <c r="AL228" s="83"/>
      <c r="AN228" s="83"/>
      <c r="AO228" s="83"/>
      <c r="AQ228" s="83"/>
      <c r="AR228" s="83"/>
    </row>
    <row r="229" spans="3:44" s="82" customFormat="1" x14ac:dyDescent="0.25">
      <c r="C229" s="83"/>
      <c r="D229" s="88"/>
      <c r="E229" s="88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  <c r="AA229" s="83"/>
      <c r="AB229" s="83"/>
      <c r="AC229" s="83"/>
      <c r="AD229" s="83"/>
      <c r="AE229" s="83"/>
      <c r="AF229" s="83"/>
      <c r="AH229" s="83"/>
      <c r="AI229" s="83"/>
      <c r="AK229" s="83"/>
      <c r="AL229" s="83"/>
      <c r="AN229" s="83"/>
      <c r="AO229" s="83"/>
      <c r="AQ229" s="83"/>
      <c r="AR229" s="83"/>
    </row>
    <row r="230" spans="3:44" s="82" customFormat="1" x14ac:dyDescent="0.25">
      <c r="C230" s="83"/>
      <c r="D230" s="88"/>
      <c r="E230" s="88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  <c r="AA230" s="83"/>
      <c r="AB230" s="83"/>
      <c r="AC230" s="83"/>
      <c r="AD230" s="83"/>
      <c r="AE230" s="83"/>
      <c r="AF230" s="83"/>
      <c r="AH230" s="83"/>
      <c r="AI230" s="83"/>
      <c r="AK230" s="83"/>
      <c r="AL230" s="83"/>
      <c r="AN230" s="83"/>
      <c r="AO230" s="83"/>
      <c r="AQ230" s="83"/>
      <c r="AR230" s="83"/>
    </row>
    <row r="231" spans="3:44" s="82" customFormat="1" x14ac:dyDescent="0.25">
      <c r="C231" s="83"/>
      <c r="D231" s="88"/>
      <c r="E231" s="88"/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3"/>
      <c r="AA231" s="83"/>
      <c r="AB231" s="83"/>
      <c r="AC231" s="83"/>
      <c r="AD231" s="83"/>
      <c r="AE231" s="83"/>
      <c r="AF231" s="83"/>
      <c r="AH231" s="83"/>
      <c r="AI231" s="83"/>
      <c r="AK231" s="83"/>
      <c r="AL231" s="83"/>
      <c r="AN231" s="83"/>
      <c r="AO231" s="83"/>
      <c r="AQ231" s="83"/>
      <c r="AR231" s="83"/>
    </row>
    <row r="232" spans="3:44" s="82" customFormat="1" x14ac:dyDescent="0.25">
      <c r="C232" s="83"/>
      <c r="D232" s="88"/>
      <c r="E232" s="88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3"/>
      <c r="AA232" s="83"/>
      <c r="AB232" s="83"/>
      <c r="AC232" s="83"/>
      <c r="AD232" s="83"/>
      <c r="AE232" s="83"/>
      <c r="AF232" s="83"/>
      <c r="AH232" s="83"/>
      <c r="AI232" s="83"/>
      <c r="AK232" s="83"/>
      <c r="AL232" s="83"/>
      <c r="AN232" s="83"/>
      <c r="AO232" s="83"/>
      <c r="AQ232" s="83"/>
      <c r="AR232" s="83"/>
    </row>
    <row r="233" spans="3:44" s="82" customFormat="1" x14ac:dyDescent="0.25">
      <c r="C233" s="83"/>
      <c r="D233" s="88"/>
      <c r="E233" s="88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  <c r="AA233" s="83"/>
      <c r="AB233" s="83"/>
      <c r="AC233" s="83"/>
      <c r="AD233" s="83"/>
      <c r="AE233" s="83"/>
      <c r="AF233" s="83"/>
      <c r="AH233" s="83"/>
      <c r="AI233" s="83"/>
      <c r="AK233" s="83"/>
      <c r="AL233" s="83"/>
      <c r="AN233" s="83"/>
      <c r="AO233" s="83"/>
      <c r="AQ233" s="83"/>
      <c r="AR233" s="83"/>
    </row>
    <row r="234" spans="3:44" s="82" customFormat="1" x14ac:dyDescent="0.25">
      <c r="C234" s="83"/>
      <c r="D234" s="88"/>
      <c r="E234" s="88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  <c r="AA234" s="83"/>
      <c r="AB234" s="83"/>
      <c r="AC234" s="83"/>
      <c r="AD234" s="83"/>
      <c r="AE234" s="83"/>
      <c r="AF234" s="83"/>
      <c r="AH234" s="83"/>
      <c r="AI234" s="83"/>
      <c r="AK234" s="83"/>
      <c r="AL234" s="83"/>
      <c r="AN234" s="83"/>
      <c r="AO234" s="83"/>
      <c r="AQ234" s="83"/>
      <c r="AR234" s="83"/>
    </row>
    <row r="235" spans="3:44" s="82" customFormat="1" x14ac:dyDescent="0.25">
      <c r="C235" s="83"/>
      <c r="D235" s="88"/>
      <c r="E235" s="88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  <c r="AA235" s="83"/>
      <c r="AB235" s="83"/>
      <c r="AC235" s="83"/>
      <c r="AD235" s="83"/>
      <c r="AE235" s="83"/>
      <c r="AF235" s="83"/>
      <c r="AH235" s="83"/>
      <c r="AI235" s="83"/>
      <c r="AK235" s="83"/>
      <c r="AL235" s="83"/>
      <c r="AN235" s="83"/>
      <c r="AO235" s="83"/>
      <c r="AQ235" s="83"/>
      <c r="AR235" s="83"/>
    </row>
    <row r="236" spans="3:44" s="82" customFormat="1" x14ac:dyDescent="0.25">
      <c r="C236" s="83"/>
      <c r="D236" s="88"/>
      <c r="E236" s="88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  <c r="AA236" s="83"/>
      <c r="AB236" s="83"/>
      <c r="AC236" s="83"/>
      <c r="AD236" s="83"/>
      <c r="AE236" s="83"/>
      <c r="AF236" s="83"/>
      <c r="AH236" s="83"/>
      <c r="AI236" s="83"/>
      <c r="AK236" s="83"/>
      <c r="AL236" s="83"/>
      <c r="AN236" s="83"/>
      <c r="AO236" s="83"/>
      <c r="AQ236" s="83"/>
      <c r="AR236" s="83"/>
    </row>
    <row r="237" spans="3:44" s="82" customFormat="1" x14ac:dyDescent="0.25">
      <c r="C237" s="83"/>
      <c r="D237" s="88"/>
      <c r="E237" s="88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  <c r="AA237" s="83"/>
      <c r="AB237" s="83"/>
      <c r="AC237" s="83"/>
      <c r="AD237" s="83"/>
      <c r="AE237" s="83"/>
      <c r="AF237" s="83"/>
      <c r="AH237" s="83"/>
      <c r="AI237" s="83"/>
      <c r="AK237" s="83"/>
      <c r="AL237" s="83"/>
      <c r="AN237" s="83"/>
      <c r="AO237" s="83"/>
      <c r="AQ237" s="83"/>
      <c r="AR237" s="83"/>
    </row>
    <row r="238" spans="3:44" s="82" customFormat="1" x14ac:dyDescent="0.25">
      <c r="C238" s="83"/>
      <c r="D238" s="88"/>
      <c r="E238" s="88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  <c r="AA238" s="83"/>
      <c r="AB238" s="83"/>
      <c r="AC238" s="83"/>
      <c r="AD238" s="83"/>
      <c r="AE238" s="83"/>
      <c r="AF238" s="83"/>
      <c r="AH238" s="83"/>
      <c r="AI238" s="83"/>
      <c r="AK238" s="83"/>
      <c r="AL238" s="83"/>
      <c r="AN238" s="83"/>
      <c r="AO238" s="83"/>
      <c r="AQ238" s="83"/>
      <c r="AR238" s="83"/>
    </row>
    <row r="239" spans="3:44" s="82" customFormat="1" x14ac:dyDescent="0.25">
      <c r="C239" s="83"/>
      <c r="D239" s="88"/>
      <c r="E239" s="88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  <c r="AA239" s="83"/>
      <c r="AB239" s="83"/>
      <c r="AC239" s="83"/>
      <c r="AD239" s="83"/>
      <c r="AE239" s="83"/>
      <c r="AF239" s="83"/>
      <c r="AH239" s="83"/>
      <c r="AI239" s="83"/>
      <c r="AK239" s="83"/>
      <c r="AL239" s="83"/>
      <c r="AN239" s="83"/>
      <c r="AO239" s="83"/>
      <c r="AQ239" s="83"/>
      <c r="AR239" s="83"/>
    </row>
    <row r="240" spans="3:44" s="82" customFormat="1" x14ac:dyDescent="0.25">
      <c r="C240" s="83"/>
      <c r="D240" s="88"/>
      <c r="E240" s="88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  <c r="AA240" s="83"/>
      <c r="AB240" s="83"/>
      <c r="AC240" s="83"/>
      <c r="AD240" s="83"/>
      <c r="AE240" s="83"/>
      <c r="AF240" s="83"/>
      <c r="AH240" s="83"/>
      <c r="AI240" s="83"/>
      <c r="AK240" s="83"/>
      <c r="AL240" s="83"/>
      <c r="AN240" s="83"/>
      <c r="AO240" s="83"/>
      <c r="AQ240" s="83"/>
      <c r="AR240" s="83"/>
    </row>
    <row r="241" spans="3:44" s="82" customFormat="1" x14ac:dyDescent="0.25">
      <c r="C241" s="83"/>
      <c r="D241" s="88"/>
      <c r="E241" s="88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  <c r="AA241" s="83"/>
      <c r="AB241" s="83"/>
      <c r="AC241" s="83"/>
      <c r="AD241" s="83"/>
      <c r="AE241" s="83"/>
      <c r="AF241" s="83"/>
      <c r="AH241" s="83"/>
      <c r="AI241" s="83"/>
      <c r="AK241" s="83"/>
      <c r="AL241" s="83"/>
      <c r="AN241" s="83"/>
      <c r="AO241" s="83"/>
      <c r="AQ241" s="83"/>
      <c r="AR241" s="83"/>
    </row>
    <row r="242" spans="3:44" s="82" customFormat="1" x14ac:dyDescent="0.25">
      <c r="C242" s="83"/>
      <c r="D242" s="88"/>
      <c r="E242" s="88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  <c r="AA242" s="83"/>
      <c r="AB242" s="83"/>
      <c r="AC242" s="83"/>
      <c r="AD242" s="83"/>
      <c r="AE242" s="83"/>
      <c r="AF242" s="83"/>
      <c r="AH242" s="83"/>
      <c r="AI242" s="83"/>
      <c r="AK242" s="83"/>
      <c r="AL242" s="83"/>
      <c r="AN242" s="83"/>
      <c r="AO242" s="83"/>
      <c r="AQ242" s="83"/>
      <c r="AR242" s="83"/>
    </row>
    <row r="243" spans="3:44" s="82" customFormat="1" x14ac:dyDescent="0.25">
      <c r="C243" s="83"/>
      <c r="D243" s="88"/>
      <c r="E243" s="88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  <c r="AA243" s="83"/>
      <c r="AB243" s="83"/>
      <c r="AC243" s="83"/>
      <c r="AD243" s="83"/>
      <c r="AE243" s="83"/>
      <c r="AF243" s="83"/>
      <c r="AH243" s="83"/>
      <c r="AI243" s="83"/>
      <c r="AK243" s="83"/>
      <c r="AL243" s="83"/>
      <c r="AN243" s="83"/>
      <c r="AO243" s="83"/>
      <c r="AQ243" s="83"/>
      <c r="AR243" s="83"/>
    </row>
    <row r="244" spans="3:44" s="82" customFormat="1" x14ac:dyDescent="0.25">
      <c r="C244" s="83"/>
      <c r="D244" s="88"/>
      <c r="E244" s="88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  <c r="AA244" s="83"/>
      <c r="AB244" s="83"/>
      <c r="AC244" s="83"/>
      <c r="AD244" s="83"/>
      <c r="AE244" s="83"/>
      <c r="AF244" s="83"/>
      <c r="AH244" s="83"/>
      <c r="AI244" s="83"/>
      <c r="AK244" s="83"/>
      <c r="AL244" s="83"/>
      <c r="AN244" s="83"/>
      <c r="AO244" s="83"/>
      <c r="AQ244" s="83"/>
      <c r="AR244" s="83"/>
    </row>
    <row r="245" spans="3:44" s="82" customFormat="1" x14ac:dyDescent="0.25">
      <c r="C245" s="83"/>
      <c r="D245" s="88"/>
      <c r="E245" s="88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  <c r="AA245" s="83"/>
      <c r="AB245" s="83"/>
      <c r="AC245" s="83"/>
      <c r="AD245" s="83"/>
      <c r="AE245" s="83"/>
      <c r="AF245" s="83"/>
      <c r="AH245" s="83"/>
      <c r="AI245" s="83"/>
      <c r="AK245" s="83"/>
      <c r="AL245" s="83"/>
      <c r="AN245" s="83"/>
      <c r="AO245" s="83"/>
      <c r="AQ245" s="83"/>
      <c r="AR245" s="83"/>
    </row>
    <row r="246" spans="3:44" s="82" customFormat="1" x14ac:dyDescent="0.25">
      <c r="C246" s="83"/>
      <c r="D246" s="88"/>
      <c r="E246" s="88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  <c r="AC246" s="83"/>
      <c r="AD246" s="83"/>
      <c r="AE246" s="83"/>
      <c r="AF246" s="83"/>
      <c r="AH246" s="83"/>
      <c r="AI246" s="83"/>
      <c r="AK246" s="83"/>
      <c r="AL246" s="83"/>
      <c r="AN246" s="83"/>
      <c r="AO246" s="83"/>
      <c r="AQ246" s="83"/>
      <c r="AR246" s="83"/>
    </row>
    <row r="247" spans="3:44" s="82" customFormat="1" x14ac:dyDescent="0.25">
      <c r="C247" s="83"/>
      <c r="D247" s="88"/>
      <c r="E247" s="88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  <c r="AC247" s="83"/>
      <c r="AD247" s="83"/>
      <c r="AE247" s="83"/>
      <c r="AF247" s="83"/>
      <c r="AH247" s="83"/>
      <c r="AI247" s="83"/>
      <c r="AK247" s="83"/>
      <c r="AL247" s="83"/>
      <c r="AN247" s="83"/>
      <c r="AO247" s="83"/>
      <c r="AQ247" s="83"/>
      <c r="AR247" s="83"/>
    </row>
    <row r="248" spans="3:44" s="82" customFormat="1" x14ac:dyDescent="0.25">
      <c r="C248" s="83"/>
      <c r="D248" s="88"/>
      <c r="E248" s="88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  <c r="AA248" s="83"/>
      <c r="AB248" s="83"/>
      <c r="AC248" s="83"/>
      <c r="AD248" s="83"/>
      <c r="AE248" s="83"/>
      <c r="AF248" s="83"/>
      <c r="AH248" s="83"/>
      <c r="AI248" s="83"/>
      <c r="AK248" s="83"/>
      <c r="AL248" s="83"/>
      <c r="AN248" s="83"/>
      <c r="AO248" s="83"/>
      <c r="AQ248" s="83"/>
      <c r="AR248" s="83"/>
    </row>
    <row r="249" spans="3:44" s="82" customFormat="1" x14ac:dyDescent="0.25">
      <c r="C249" s="83"/>
      <c r="D249" s="88"/>
      <c r="E249" s="88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  <c r="AA249" s="83"/>
      <c r="AB249" s="83"/>
      <c r="AC249" s="83"/>
      <c r="AD249" s="83"/>
      <c r="AE249" s="83"/>
      <c r="AF249" s="83"/>
      <c r="AH249" s="83"/>
      <c r="AI249" s="83"/>
      <c r="AK249" s="83"/>
      <c r="AL249" s="83"/>
      <c r="AN249" s="83"/>
      <c r="AO249" s="83"/>
      <c r="AQ249" s="83"/>
      <c r="AR249" s="83"/>
    </row>
    <row r="250" spans="3:44" s="82" customFormat="1" x14ac:dyDescent="0.25">
      <c r="C250" s="83"/>
      <c r="D250" s="88"/>
      <c r="E250" s="88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  <c r="AA250" s="83"/>
      <c r="AB250" s="83"/>
      <c r="AC250" s="83"/>
      <c r="AD250" s="83"/>
      <c r="AE250" s="83"/>
      <c r="AF250" s="83"/>
      <c r="AH250" s="83"/>
      <c r="AI250" s="83"/>
      <c r="AK250" s="83"/>
      <c r="AL250" s="83"/>
      <c r="AN250" s="83"/>
      <c r="AO250" s="83"/>
      <c r="AQ250" s="83"/>
      <c r="AR250" s="83"/>
    </row>
    <row r="251" spans="3:44" s="82" customFormat="1" x14ac:dyDescent="0.25">
      <c r="C251" s="83"/>
      <c r="D251" s="88"/>
      <c r="E251" s="88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  <c r="AA251" s="83"/>
      <c r="AB251" s="83"/>
      <c r="AC251" s="83"/>
      <c r="AD251" s="83"/>
      <c r="AE251" s="83"/>
      <c r="AF251" s="83"/>
      <c r="AH251" s="83"/>
      <c r="AI251" s="83"/>
      <c r="AK251" s="83"/>
      <c r="AL251" s="83"/>
      <c r="AN251" s="83"/>
      <c r="AO251" s="83"/>
      <c r="AQ251" s="83"/>
      <c r="AR251" s="83"/>
    </row>
    <row r="252" spans="3:44" s="82" customFormat="1" x14ac:dyDescent="0.25">
      <c r="C252" s="83"/>
      <c r="D252" s="88"/>
      <c r="E252" s="88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  <c r="AA252" s="83"/>
      <c r="AB252" s="83"/>
      <c r="AC252" s="83"/>
      <c r="AD252" s="83"/>
      <c r="AE252" s="83"/>
      <c r="AF252" s="83"/>
      <c r="AH252" s="83"/>
      <c r="AI252" s="83"/>
      <c r="AK252" s="83"/>
      <c r="AL252" s="83"/>
      <c r="AN252" s="83"/>
      <c r="AO252" s="83"/>
      <c r="AQ252" s="83"/>
      <c r="AR252" s="83"/>
    </row>
    <row r="253" spans="3:44" s="82" customFormat="1" x14ac:dyDescent="0.25">
      <c r="C253" s="83"/>
      <c r="D253" s="88"/>
      <c r="E253" s="88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  <c r="AA253" s="83"/>
      <c r="AB253" s="83"/>
      <c r="AC253" s="83"/>
      <c r="AD253" s="83"/>
      <c r="AE253" s="83"/>
      <c r="AF253" s="83"/>
      <c r="AH253" s="83"/>
      <c r="AI253" s="83"/>
      <c r="AK253" s="83"/>
      <c r="AL253" s="83"/>
      <c r="AN253" s="83"/>
      <c r="AO253" s="83"/>
      <c r="AQ253" s="83"/>
      <c r="AR253" s="83"/>
    </row>
    <row r="254" spans="3:44" s="82" customFormat="1" x14ac:dyDescent="0.25">
      <c r="C254" s="83"/>
      <c r="D254" s="88"/>
      <c r="E254" s="88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  <c r="AA254" s="83"/>
      <c r="AB254" s="83"/>
      <c r="AC254" s="83"/>
      <c r="AD254" s="83"/>
      <c r="AE254" s="83"/>
      <c r="AF254" s="83"/>
      <c r="AH254" s="83"/>
      <c r="AI254" s="83"/>
      <c r="AK254" s="83"/>
      <c r="AL254" s="83"/>
      <c r="AN254" s="83"/>
      <c r="AO254" s="83"/>
      <c r="AQ254" s="83"/>
      <c r="AR254" s="83"/>
    </row>
    <row r="255" spans="3:44" s="82" customFormat="1" x14ac:dyDescent="0.25">
      <c r="C255" s="83"/>
      <c r="D255" s="88"/>
      <c r="E255" s="88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  <c r="AA255" s="83"/>
      <c r="AB255" s="83"/>
      <c r="AC255" s="83"/>
      <c r="AD255" s="83"/>
      <c r="AE255" s="83"/>
      <c r="AF255" s="83"/>
      <c r="AH255" s="83"/>
      <c r="AI255" s="83"/>
      <c r="AK255" s="83"/>
      <c r="AL255" s="83"/>
      <c r="AN255" s="83"/>
      <c r="AO255" s="83"/>
      <c r="AQ255" s="83"/>
      <c r="AR255" s="83"/>
    </row>
    <row r="256" spans="3:44" s="82" customFormat="1" x14ac:dyDescent="0.25">
      <c r="C256" s="83"/>
      <c r="D256" s="88"/>
      <c r="E256" s="88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  <c r="AA256" s="83"/>
      <c r="AB256" s="83"/>
      <c r="AC256" s="83"/>
      <c r="AD256" s="83"/>
      <c r="AE256" s="83"/>
      <c r="AF256" s="83"/>
      <c r="AH256" s="83"/>
      <c r="AI256" s="83"/>
      <c r="AK256" s="83"/>
      <c r="AL256" s="83"/>
      <c r="AN256" s="83"/>
      <c r="AO256" s="83"/>
      <c r="AQ256" s="83"/>
      <c r="AR256" s="83"/>
    </row>
    <row r="257" spans="3:44" s="82" customFormat="1" x14ac:dyDescent="0.25">
      <c r="C257" s="83"/>
      <c r="D257" s="88"/>
      <c r="E257" s="88"/>
      <c r="F257" s="83"/>
      <c r="G257" s="83"/>
      <c r="H257" s="83"/>
      <c r="I257" s="83"/>
      <c r="J257" s="83"/>
      <c r="K257" s="83"/>
      <c r="L257" s="83"/>
      <c r="M257" s="83"/>
      <c r="N257" s="83"/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  <c r="AA257" s="83"/>
      <c r="AB257" s="83"/>
      <c r="AC257" s="83"/>
      <c r="AD257" s="83"/>
      <c r="AE257" s="83"/>
      <c r="AF257" s="83"/>
      <c r="AH257" s="83"/>
      <c r="AI257" s="83"/>
      <c r="AK257" s="83"/>
      <c r="AL257" s="83"/>
      <c r="AN257" s="83"/>
      <c r="AO257" s="83"/>
      <c r="AQ257" s="83"/>
      <c r="AR257" s="83"/>
    </row>
    <row r="258" spans="3:44" s="82" customFormat="1" x14ac:dyDescent="0.25">
      <c r="C258" s="83"/>
      <c r="D258" s="88"/>
      <c r="E258" s="88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  <c r="AA258" s="83"/>
      <c r="AB258" s="83"/>
      <c r="AC258" s="83"/>
      <c r="AD258" s="83"/>
      <c r="AE258" s="83"/>
      <c r="AF258" s="83"/>
      <c r="AH258" s="83"/>
      <c r="AI258" s="83"/>
      <c r="AK258" s="83"/>
      <c r="AL258" s="83"/>
      <c r="AN258" s="83"/>
      <c r="AO258" s="83"/>
      <c r="AQ258" s="83"/>
      <c r="AR258" s="83"/>
    </row>
    <row r="259" spans="3:44" s="82" customFormat="1" x14ac:dyDescent="0.25">
      <c r="C259" s="83"/>
      <c r="D259" s="88"/>
      <c r="E259" s="88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  <c r="AA259" s="83"/>
      <c r="AB259" s="83"/>
      <c r="AC259" s="83"/>
      <c r="AD259" s="83"/>
      <c r="AE259" s="83"/>
      <c r="AF259" s="83"/>
      <c r="AH259" s="83"/>
      <c r="AI259" s="83"/>
      <c r="AK259" s="83"/>
      <c r="AL259" s="83"/>
      <c r="AN259" s="83"/>
      <c r="AO259" s="83"/>
      <c r="AQ259" s="83"/>
      <c r="AR259" s="83"/>
    </row>
    <row r="260" spans="3:44" s="82" customFormat="1" x14ac:dyDescent="0.25">
      <c r="C260" s="83"/>
      <c r="D260" s="88"/>
      <c r="E260" s="88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  <c r="AA260" s="83"/>
      <c r="AB260" s="83"/>
      <c r="AC260" s="83"/>
      <c r="AD260" s="83"/>
      <c r="AE260" s="83"/>
      <c r="AF260" s="83"/>
      <c r="AH260" s="83"/>
      <c r="AI260" s="83"/>
      <c r="AK260" s="83"/>
      <c r="AL260" s="83"/>
      <c r="AN260" s="83"/>
      <c r="AO260" s="83"/>
      <c r="AQ260" s="83"/>
      <c r="AR260" s="83"/>
    </row>
    <row r="261" spans="3:44" s="82" customFormat="1" x14ac:dyDescent="0.25">
      <c r="C261" s="83"/>
      <c r="D261" s="88"/>
      <c r="E261" s="88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3"/>
      <c r="AA261" s="83"/>
      <c r="AB261" s="83"/>
      <c r="AC261" s="83"/>
      <c r="AD261" s="83"/>
      <c r="AE261" s="83"/>
      <c r="AF261" s="83"/>
      <c r="AH261" s="83"/>
      <c r="AI261" s="83"/>
      <c r="AK261" s="83"/>
      <c r="AL261" s="83"/>
      <c r="AN261" s="83"/>
      <c r="AO261" s="83"/>
      <c r="AQ261" s="83"/>
      <c r="AR261" s="83"/>
    </row>
    <row r="262" spans="3:44" s="82" customFormat="1" x14ac:dyDescent="0.25">
      <c r="C262" s="83"/>
      <c r="D262" s="88"/>
      <c r="E262" s="88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  <c r="AA262" s="83"/>
      <c r="AB262" s="83"/>
      <c r="AC262" s="83"/>
      <c r="AD262" s="83"/>
      <c r="AE262" s="83"/>
      <c r="AF262" s="83"/>
      <c r="AH262" s="83"/>
      <c r="AI262" s="83"/>
      <c r="AK262" s="83"/>
      <c r="AL262" s="83"/>
      <c r="AN262" s="83"/>
      <c r="AO262" s="83"/>
      <c r="AQ262" s="83"/>
      <c r="AR262" s="83"/>
    </row>
    <row r="263" spans="3:44" s="82" customFormat="1" x14ac:dyDescent="0.25">
      <c r="C263" s="83"/>
      <c r="D263" s="88"/>
      <c r="E263" s="88"/>
      <c r="F263" s="83"/>
      <c r="G263" s="83"/>
      <c r="H263" s="83"/>
      <c r="I263" s="83"/>
      <c r="J263" s="83"/>
      <c r="K263" s="83"/>
      <c r="L263" s="83"/>
      <c r="M263" s="83"/>
      <c r="N263" s="83"/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  <c r="AA263" s="83"/>
      <c r="AB263" s="83"/>
      <c r="AC263" s="83"/>
      <c r="AD263" s="83"/>
      <c r="AE263" s="83"/>
      <c r="AF263" s="83"/>
      <c r="AH263" s="83"/>
      <c r="AI263" s="83"/>
      <c r="AK263" s="83"/>
      <c r="AL263" s="83"/>
      <c r="AN263" s="83"/>
      <c r="AO263" s="83"/>
      <c r="AQ263" s="83"/>
      <c r="AR263" s="83"/>
    </row>
    <row r="264" spans="3:44" s="82" customFormat="1" x14ac:dyDescent="0.25">
      <c r="C264" s="83"/>
      <c r="D264" s="88"/>
      <c r="E264" s="88"/>
      <c r="F264" s="83"/>
      <c r="G264" s="83"/>
      <c r="H264" s="83"/>
      <c r="I264" s="83"/>
      <c r="J264" s="83"/>
      <c r="K264" s="83"/>
      <c r="L264" s="83"/>
      <c r="M264" s="83"/>
      <c r="N264" s="83"/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H264" s="83"/>
      <c r="AI264" s="83"/>
      <c r="AK264" s="83"/>
      <c r="AL264" s="83"/>
      <c r="AN264" s="83"/>
      <c r="AO264" s="83"/>
      <c r="AQ264" s="83"/>
      <c r="AR264" s="83"/>
    </row>
    <row r="265" spans="3:44" s="82" customFormat="1" x14ac:dyDescent="0.25">
      <c r="C265" s="83"/>
      <c r="D265" s="88"/>
      <c r="E265" s="88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H265" s="83"/>
      <c r="AI265" s="83"/>
      <c r="AK265" s="83"/>
      <c r="AL265" s="83"/>
      <c r="AN265" s="83"/>
      <c r="AO265" s="83"/>
      <c r="AQ265" s="83"/>
      <c r="AR265" s="83"/>
    </row>
    <row r="266" spans="3:44" s="82" customFormat="1" x14ac:dyDescent="0.25">
      <c r="C266" s="83"/>
      <c r="D266" s="88"/>
      <c r="E266" s="88"/>
      <c r="F266" s="83"/>
      <c r="G266" s="83"/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  <c r="AA266" s="83"/>
      <c r="AB266" s="83"/>
      <c r="AC266" s="83"/>
      <c r="AD266" s="83"/>
      <c r="AE266" s="83"/>
      <c r="AF266" s="83"/>
      <c r="AH266" s="83"/>
      <c r="AI266" s="83"/>
      <c r="AK266" s="83"/>
      <c r="AL266" s="83"/>
      <c r="AN266" s="83"/>
      <c r="AO266" s="83"/>
      <c r="AQ266" s="83"/>
      <c r="AR266" s="83"/>
    </row>
    <row r="267" spans="3:44" s="82" customFormat="1" x14ac:dyDescent="0.25">
      <c r="C267" s="83"/>
      <c r="D267" s="88"/>
      <c r="E267" s="88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  <c r="AA267" s="83"/>
      <c r="AB267" s="83"/>
      <c r="AC267" s="83"/>
      <c r="AD267" s="83"/>
      <c r="AE267" s="83"/>
      <c r="AF267" s="83"/>
      <c r="AH267" s="83"/>
      <c r="AI267" s="83"/>
      <c r="AK267" s="83"/>
      <c r="AL267" s="83"/>
      <c r="AN267" s="83"/>
      <c r="AO267" s="83"/>
      <c r="AQ267" s="83"/>
      <c r="AR267" s="83"/>
    </row>
    <row r="268" spans="3:44" s="82" customFormat="1" x14ac:dyDescent="0.25">
      <c r="C268" s="83"/>
      <c r="D268" s="88"/>
      <c r="E268" s="88"/>
      <c r="F268" s="83"/>
      <c r="G268" s="83"/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  <c r="AA268" s="83"/>
      <c r="AB268" s="83"/>
      <c r="AC268" s="83"/>
      <c r="AD268" s="83"/>
      <c r="AE268" s="83"/>
      <c r="AF268" s="83"/>
      <c r="AH268" s="83"/>
      <c r="AI268" s="83"/>
      <c r="AK268" s="83"/>
      <c r="AL268" s="83"/>
      <c r="AN268" s="83"/>
      <c r="AO268" s="83"/>
      <c r="AQ268" s="83"/>
      <c r="AR268" s="83"/>
    </row>
    <row r="269" spans="3:44" s="82" customFormat="1" x14ac:dyDescent="0.25">
      <c r="C269" s="83"/>
      <c r="D269" s="88"/>
      <c r="E269" s="88"/>
      <c r="F269" s="83"/>
      <c r="G269" s="83"/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H269" s="83"/>
      <c r="AI269" s="83"/>
      <c r="AK269" s="83"/>
      <c r="AL269" s="83"/>
      <c r="AN269" s="83"/>
      <c r="AO269" s="83"/>
      <c r="AQ269" s="83"/>
      <c r="AR269" s="83"/>
    </row>
    <row r="270" spans="3:44" s="82" customFormat="1" x14ac:dyDescent="0.25">
      <c r="C270" s="83"/>
      <c r="D270" s="88"/>
      <c r="E270" s="88"/>
      <c r="F270" s="83"/>
      <c r="G270" s="83"/>
      <c r="H270" s="83"/>
      <c r="I270" s="83"/>
      <c r="J270" s="83"/>
      <c r="K270" s="83"/>
      <c r="L270" s="83"/>
      <c r="M270" s="83"/>
      <c r="N270" s="83"/>
      <c r="O270" s="83"/>
      <c r="P270" s="83"/>
      <c r="Q270" s="83"/>
      <c r="R270" s="83"/>
      <c r="S270" s="83"/>
      <c r="T270" s="83"/>
      <c r="U270" s="83"/>
      <c r="V270" s="83"/>
      <c r="W270" s="83"/>
      <c r="X270" s="83"/>
      <c r="Y270" s="83"/>
      <c r="Z270" s="83"/>
      <c r="AA270" s="83"/>
      <c r="AB270" s="83"/>
      <c r="AC270" s="83"/>
      <c r="AD270" s="83"/>
      <c r="AE270" s="83"/>
      <c r="AF270" s="83"/>
      <c r="AH270" s="83"/>
      <c r="AI270" s="83"/>
      <c r="AK270" s="83"/>
      <c r="AL270" s="83"/>
      <c r="AN270" s="83"/>
      <c r="AO270" s="83"/>
      <c r="AQ270" s="83"/>
      <c r="AR270" s="83"/>
    </row>
    <row r="271" spans="3:44" s="82" customFormat="1" x14ac:dyDescent="0.25">
      <c r="C271" s="83"/>
      <c r="D271" s="88"/>
      <c r="E271" s="88"/>
      <c r="F271" s="83"/>
      <c r="G271" s="83"/>
      <c r="H271" s="83"/>
      <c r="I271" s="83"/>
      <c r="J271" s="83"/>
      <c r="K271" s="83"/>
      <c r="L271" s="83"/>
      <c r="M271" s="83"/>
      <c r="N271" s="83"/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H271" s="83"/>
      <c r="AI271" s="83"/>
      <c r="AK271" s="83"/>
      <c r="AL271" s="83"/>
      <c r="AN271" s="83"/>
      <c r="AO271" s="83"/>
      <c r="AQ271" s="83"/>
      <c r="AR271" s="83"/>
    </row>
    <row r="272" spans="3:44" s="82" customFormat="1" x14ac:dyDescent="0.25">
      <c r="C272" s="83"/>
      <c r="D272" s="88"/>
      <c r="E272" s="88"/>
      <c r="F272" s="83"/>
      <c r="G272" s="83"/>
      <c r="H272" s="83"/>
      <c r="I272" s="83"/>
      <c r="J272" s="83"/>
      <c r="K272" s="83"/>
      <c r="L272" s="83"/>
      <c r="M272" s="83"/>
      <c r="N272" s="83"/>
      <c r="O272" s="83"/>
      <c r="P272" s="83"/>
      <c r="Q272" s="83"/>
      <c r="R272" s="83"/>
      <c r="S272" s="83"/>
      <c r="T272" s="83"/>
      <c r="U272" s="83"/>
      <c r="V272" s="83"/>
      <c r="W272" s="83"/>
      <c r="X272" s="83"/>
      <c r="Y272" s="83"/>
      <c r="Z272" s="83"/>
      <c r="AA272" s="83"/>
      <c r="AB272" s="83"/>
      <c r="AC272" s="83"/>
      <c r="AD272" s="83"/>
      <c r="AE272" s="83"/>
      <c r="AF272" s="83"/>
      <c r="AH272" s="83"/>
      <c r="AI272" s="83"/>
      <c r="AK272" s="83"/>
      <c r="AL272" s="83"/>
      <c r="AN272" s="83"/>
      <c r="AO272" s="83"/>
      <c r="AQ272" s="83"/>
      <c r="AR272" s="83"/>
    </row>
    <row r="273" spans="3:44" s="82" customFormat="1" x14ac:dyDescent="0.25">
      <c r="C273" s="83"/>
      <c r="D273" s="88"/>
      <c r="E273" s="88"/>
      <c r="F273" s="83"/>
      <c r="G273" s="83"/>
      <c r="H273" s="83"/>
      <c r="I273" s="83"/>
      <c r="J273" s="83"/>
      <c r="K273" s="83"/>
      <c r="L273" s="83"/>
      <c r="M273" s="83"/>
      <c r="N273" s="83"/>
      <c r="O273" s="83"/>
      <c r="P273" s="83"/>
      <c r="Q273" s="83"/>
      <c r="R273" s="83"/>
      <c r="S273" s="83"/>
      <c r="T273" s="83"/>
      <c r="U273" s="83"/>
      <c r="V273" s="83"/>
      <c r="W273" s="83"/>
      <c r="X273" s="83"/>
      <c r="Y273" s="83"/>
      <c r="Z273" s="83"/>
      <c r="AA273" s="83"/>
      <c r="AB273" s="83"/>
      <c r="AC273" s="83"/>
      <c r="AD273" s="83"/>
      <c r="AE273" s="83"/>
      <c r="AF273" s="83"/>
      <c r="AH273" s="83"/>
      <c r="AI273" s="83"/>
      <c r="AK273" s="83"/>
      <c r="AL273" s="83"/>
      <c r="AN273" s="83"/>
      <c r="AO273" s="83"/>
      <c r="AQ273" s="83"/>
      <c r="AR273" s="83"/>
    </row>
    <row r="274" spans="3:44" s="82" customFormat="1" x14ac:dyDescent="0.25">
      <c r="C274" s="83"/>
      <c r="D274" s="88"/>
      <c r="E274" s="88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3"/>
      <c r="AA274" s="83"/>
      <c r="AB274" s="83"/>
      <c r="AC274" s="83"/>
      <c r="AD274" s="83"/>
      <c r="AE274" s="83"/>
      <c r="AF274" s="83"/>
      <c r="AH274" s="83"/>
      <c r="AI274" s="83"/>
      <c r="AK274" s="83"/>
      <c r="AL274" s="83"/>
      <c r="AN274" s="83"/>
      <c r="AO274" s="83"/>
      <c r="AQ274" s="83"/>
      <c r="AR274" s="83"/>
    </row>
    <row r="275" spans="3:44" s="82" customFormat="1" x14ac:dyDescent="0.25">
      <c r="C275" s="83"/>
      <c r="D275" s="88"/>
      <c r="E275" s="88"/>
      <c r="F275" s="83"/>
      <c r="G275" s="83"/>
      <c r="H275" s="83"/>
      <c r="I275" s="83"/>
      <c r="J275" s="83"/>
      <c r="K275" s="83"/>
      <c r="L275" s="83"/>
      <c r="M275" s="83"/>
      <c r="N275" s="83"/>
      <c r="O275" s="83"/>
      <c r="P275" s="83"/>
      <c r="Q275" s="83"/>
      <c r="R275" s="83"/>
      <c r="S275" s="83"/>
      <c r="T275" s="83"/>
      <c r="U275" s="83"/>
      <c r="V275" s="83"/>
      <c r="W275" s="83"/>
      <c r="X275" s="83"/>
      <c r="Y275" s="83"/>
      <c r="Z275" s="83"/>
      <c r="AA275" s="83"/>
      <c r="AB275" s="83"/>
      <c r="AC275" s="83"/>
      <c r="AD275" s="83"/>
      <c r="AE275" s="83"/>
      <c r="AF275" s="83"/>
      <c r="AH275" s="83"/>
      <c r="AI275" s="83"/>
      <c r="AK275" s="83"/>
      <c r="AL275" s="83"/>
      <c r="AN275" s="83"/>
      <c r="AO275" s="83"/>
      <c r="AQ275" s="83"/>
      <c r="AR275" s="83"/>
    </row>
    <row r="276" spans="3:44" s="82" customFormat="1" x14ac:dyDescent="0.25">
      <c r="C276" s="83"/>
      <c r="D276" s="88"/>
      <c r="E276" s="88"/>
      <c r="F276" s="83"/>
      <c r="G276" s="83"/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3"/>
      <c r="AA276" s="83"/>
      <c r="AB276" s="83"/>
      <c r="AC276" s="83"/>
      <c r="AD276" s="83"/>
      <c r="AE276" s="83"/>
      <c r="AF276" s="83"/>
      <c r="AH276" s="83"/>
      <c r="AI276" s="83"/>
      <c r="AK276" s="83"/>
      <c r="AL276" s="83"/>
      <c r="AN276" s="83"/>
      <c r="AO276" s="83"/>
      <c r="AQ276" s="83"/>
      <c r="AR276" s="83"/>
    </row>
    <row r="277" spans="3:44" s="82" customFormat="1" x14ac:dyDescent="0.25">
      <c r="C277" s="83"/>
      <c r="D277" s="88"/>
      <c r="E277" s="88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3"/>
      <c r="AA277" s="83"/>
      <c r="AB277" s="83"/>
      <c r="AC277" s="83"/>
      <c r="AD277" s="83"/>
      <c r="AE277" s="83"/>
      <c r="AF277" s="83"/>
      <c r="AH277" s="83"/>
      <c r="AI277" s="83"/>
      <c r="AK277" s="83"/>
      <c r="AL277" s="83"/>
      <c r="AN277" s="83"/>
      <c r="AO277" s="83"/>
      <c r="AQ277" s="83"/>
      <c r="AR277" s="83"/>
    </row>
    <row r="278" spans="3:44" s="82" customFormat="1" x14ac:dyDescent="0.25">
      <c r="C278" s="83"/>
      <c r="D278" s="88"/>
      <c r="E278" s="88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3"/>
      <c r="AA278" s="83"/>
      <c r="AB278" s="83"/>
      <c r="AC278" s="83"/>
      <c r="AD278" s="83"/>
      <c r="AE278" s="83"/>
      <c r="AF278" s="83"/>
      <c r="AH278" s="83"/>
      <c r="AI278" s="83"/>
      <c r="AK278" s="83"/>
      <c r="AL278" s="83"/>
      <c r="AN278" s="83"/>
      <c r="AO278" s="83"/>
      <c r="AQ278" s="83"/>
      <c r="AR278" s="83"/>
    </row>
    <row r="279" spans="3:44" s="82" customFormat="1" x14ac:dyDescent="0.25">
      <c r="C279" s="83"/>
      <c r="D279" s="88"/>
      <c r="E279" s="88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  <c r="Z279" s="83"/>
      <c r="AA279" s="83"/>
      <c r="AB279" s="83"/>
      <c r="AC279" s="83"/>
      <c r="AD279" s="83"/>
      <c r="AE279" s="83"/>
      <c r="AF279" s="83"/>
      <c r="AH279" s="83"/>
      <c r="AI279" s="83"/>
      <c r="AK279" s="83"/>
      <c r="AL279" s="83"/>
      <c r="AN279" s="83"/>
      <c r="AO279" s="83"/>
      <c r="AQ279" s="83"/>
      <c r="AR279" s="83"/>
    </row>
    <row r="280" spans="3:44" s="82" customFormat="1" x14ac:dyDescent="0.25">
      <c r="C280" s="83"/>
      <c r="D280" s="88"/>
      <c r="E280" s="88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  <c r="AA280" s="83"/>
      <c r="AB280" s="83"/>
      <c r="AC280" s="83"/>
      <c r="AD280" s="83"/>
      <c r="AE280" s="83"/>
      <c r="AF280" s="83"/>
      <c r="AH280" s="83"/>
      <c r="AI280" s="83"/>
      <c r="AK280" s="83"/>
      <c r="AL280" s="83"/>
      <c r="AN280" s="83"/>
      <c r="AO280" s="83"/>
      <c r="AQ280" s="83"/>
      <c r="AR280" s="83"/>
    </row>
    <row r="281" spans="3:44" s="82" customFormat="1" x14ac:dyDescent="0.25">
      <c r="C281" s="83"/>
      <c r="D281" s="88"/>
      <c r="E281" s="88"/>
      <c r="F281" s="83"/>
      <c r="G281" s="83"/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3"/>
      <c r="AA281" s="83"/>
      <c r="AB281" s="83"/>
      <c r="AC281" s="83"/>
      <c r="AD281" s="83"/>
      <c r="AE281" s="83"/>
      <c r="AF281" s="83"/>
      <c r="AH281" s="83"/>
      <c r="AI281" s="83"/>
      <c r="AK281" s="83"/>
      <c r="AL281" s="83"/>
      <c r="AN281" s="83"/>
      <c r="AO281" s="83"/>
      <c r="AQ281" s="83"/>
      <c r="AR281" s="83"/>
    </row>
    <row r="282" spans="3:44" s="82" customFormat="1" x14ac:dyDescent="0.25">
      <c r="C282" s="83"/>
      <c r="D282" s="88"/>
      <c r="E282" s="88"/>
      <c r="F282" s="83"/>
      <c r="G282" s="83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  <c r="AA282" s="83"/>
      <c r="AB282" s="83"/>
      <c r="AC282" s="83"/>
      <c r="AD282" s="83"/>
      <c r="AE282" s="83"/>
      <c r="AF282" s="83"/>
      <c r="AH282" s="83"/>
      <c r="AI282" s="83"/>
      <c r="AK282" s="83"/>
      <c r="AL282" s="83"/>
      <c r="AN282" s="83"/>
      <c r="AO282" s="83"/>
      <c r="AQ282" s="83"/>
      <c r="AR282" s="83"/>
    </row>
    <row r="283" spans="3:44" s="82" customFormat="1" x14ac:dyDescent="0.25">
      <c r="C283" s="83"/>
      <c r="D283" s="88"/>
      <c r="E283" s="88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  <c r="AD283" s="83"/>
      <c r="AE283" s="83"/>
      <c r="AF283" s="83"/>
      <c r="AH283" s="83"/>
      <c r="AI283" s="83"/>
      <c r="AK283" s="83"/>
      <c r="AL283" s="83"/>
      <c r="AN283" s="83"/>
      <c r="AO283" s="83"/>
      <c r="AQ283" s="83"/>
      <c r="AR283" s="83"/>
    </row>
    <row r="284" spans="3:44" s="82" customFormat="1" x14ac:dyDescent="0.25">
      <c r="C284" s="83"/>
      <c r="D284" s="88"/>
      <c r="E284" s="88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  <c r="AD284" s="83"/>
      <c r="AE284" s="83"/>
      <c r="AF284" s="83"/>
      <c r="AH284" s="83"/>
      <c r="AI284" s="83"/>
      <c r="AK284" s="83"/>
      <c r="AL284" s="83"/>
      <c r="AN284" s="83"/>
      <c r="AO284" s="83"/>
      <c r="AQ284" s="83"/>
      <c r="AR284" s="83"/>
    </row>
    <row r="285" spans="3:44" s="82" customFormat="1" x14ac:dyDescent="0.25">
      <c r="C285" s="83"/>
      <c r="D285" s="88"/>
      <c r="E285" s="88"/>
      <c r="F285" s="83"/>
      <c r="G285" s="83"/>
      <c r="H285" s="83"/>
      <c r="I285" s="83"/>
      <c r="J285" s="83"/>
      <c r="K285" s="83"/>
      <c r="L285" s="83"/>
      <c r="M285" s="83"/>
      <c r="N285" s="83"/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3"/>
      <c r="AA285" s="83"/>
      <c r="AB285" s="83"/>
      <c r="AC285" s="83"/>
      <c r="AD285" s="83"/>
      <c r="AE285" s="83"/>
      <c r="AF285" s="83"/>
      <c r="AH285" s="83"/>
      <c r="AI285" s="83"/>
      <c r="AK285" s="83"/>
      <c r="AL285" s="83"/>
      <c r="AN285" s="83"/>
      <c r="AO285" s="83"/>
      <c r="AQ285" s="83"/>
      <c r="AR285" s="83"/>
    </row>
    <row r="286" spans="3:44" s="82" customFormat="1" x14ac:dyDescent="0.25">
      <c r="C286" s="83"/>
      <c r="D286" s="88"/>
      <c r="E286" s="88"/>
      <c r="F286" s="83"/>
      <c r="G286" s="83"/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  <c r="AA286" s="83"/>
      <c r="AB286" s="83"/>
      <c r="AC286" s="83"/>
      <c r="AD286" s="83"/>
      <c r="AE286" s="83"/>
      <c r="AF286" s="83"/>
      <c r="AH286" s="83"/>
      <c r="AI286" s="83"/>
      <c r="AK286" s="83"/>
      <c r="AL286" s="83"/>
      <c r="AN286" s="83"/>
      <c r="AO286" s="83"/>
      <c r="AQ286" s="83"/>
      <c r="AR286" s="83"/>
    </row>
    <row r="287" spans="3:44" s="82" customFormat="1" x14ac:dyDescent="0.25">
      <c r="C287" s="83"/>
      <c r="D287" s="88"/>
      <c r="E287" s="88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  <c r="AA287" s="83"/>
      <c r="AB287" s="83"/>
      <c r="AC287" s="83"/>
      <c r="AD287" s="83"/>
      <c r="AE287" s="83"/>
      <c r="AF287" s="83"/>
      <c r="AH287" s="83"/>
      <c r="AI287" s="83"/>
      <c r="AK287" s="83"/>
      <c r="AL287" s="83"/>
      <c r="AN287" s="83"/>
      <c r="AO287" s="83"/>
      <c r="AQ287" s="83"/>
      <c r="AR287" s="83"/>
    </row>
    <row r="288" spans="3:44" s="82" customFormat="1" x14ac:dyDescent="0.25">
      <c r="C288" s="83"/>
      <c r="D288" s="88"/>
      <c r="E288" s="88"/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3"/>
      <c r="AA288" s="83"/>
      <c r="AB288" s="83"/>
      <c r="AC288" s="83"/>
      <c r="AD288" s="83"/>
      <c r="AE288" s="83"/>
      <c r="AF288" s="83"/>
      <c r="AH288" s="83"/>
      <c r="AI288" s="83"/>
      <c r="AK288" s="83"/>
      <c r="AL288" s="83"/>
      <c r="AN288" s="83"/>
      <c r="AO288" s="83"/>
      <c r="AQ288" s="83"/>
      <c r="AR288" s="83"/>
    </row>
    <row r="289" spans="3:44" s="82" customFormat="1" x14ac:dyDescent="0.25">
      <c r="C289" s="83"/>
      <c r="D289" s="88"/>
      <c r="E289" s="88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83"/>
      <c r="AA289" s="83"/>
      <c r="AB289" s="83"/>
      <c r="AC289" s="83"/>
      <c r="AD289" s="83"/>
      <c r="AE289" s="83"/>
      <c r="AF289" s="83"/>
      <c r="AH289" s="83"/>
      <c r="AI289" s="83"/>
      <c r="AK289" s="83"/>
      <c r="AL289" s="83"/>
      <c r="AN289" s="83"/>
      <c r="AO289" s="83"/>
      <c r="AQ289" s="83"/>
      <c r="AR289" s="83"/>
    </row>
    <row r="290" spans="3:44" s="82" customFormat="1" x14ac:dyDescent="0.25">
      <c r="C290" s="83"/>
      <c r="D290" s="88"/>
      <c r="E290" s="88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3"/>
      <c r="AA290" s="83"/>
      <c r="AB290" s="83"/>
      <c r="AC290" s="83"/>
      <c r="AD290" s="83"/>
      <c r="AE290" s="83"/>
      <c r="AF290" s="83"/>
      <c r="AH290" s="83"/>
      <c r="AI290" s="83"/>
      <c r="AK290" s="83"/>
      <c r="AL290" s="83"/>
      <c r="AN290" s="83"/>
      <c r="AO290" s="83"/>
      <c r="AQ290" s="83"/>
      <c r="AR290" s="83"/>
    </row>
    <row r="291" spans="3:44" s="82" customFormat="1" x14ac:dyDescent="0.25">
      <c r="C291" s="83"/>
      <c r="D291" s="88"/>
      <c r="E291" s="88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3"/>
      <c r="AA291" s="83"/>
      <c r="AB291" s="83"/>
      <c r="AC291" s="83"/>
      <c r="AD291" s="83"/>
      <c r="AE291" s="83"/>
      <c r="AF291" s="83"/>
      <c r="AH291" s="83"/>
      <c r="AI291" s="83"/>
      <c r="AK291" s="83"/>
      <c r="AL291" s="83"/>
      <c r="AN291" s="83"/>
      <c r="AO291" s="83"/>
      <c r="AQ291" s="83"/>
      <c r="AR291" s="83"/>
    </row>
    <row r="292" spans="3:44" s="82" customFormat="1" x14ac:dyDescent="0.25">
      <c r="C292" s="83"/>
      <c r="D292" s="88"/>
      <c r="E292" s="88"/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3"/>
      <c r="AA292" s="83"/>
      <c r="AB292" s="83"/>
      <c r="AC292" s="83"/>
      <c r="AD292" s="83"/>
      <c r="AE292" s="83"/>
      <c r="AF292" s="83"/>
      <c r="AH292" s="83"/>
      <c r="AI292" s="83"/>
      <c r="AK292" s="83"/>
      <c r="AL292" s="83"/>
      <c r="AN292" s="83"/>
      <c r="AO292" s="83"/>
      <c r="AQ292" s="83"/>
      <c r="AR292" s="83"/>
    </row>
    <row r="293" spans="3:44" s="82" customFormat="1" x14ac:dyDescent="0.25">
      <c r="C293" s="83"/>
      <c r="D293" s="88"/>
      <c r="E293" s="88"/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3"/>
      <c r="AA293" s="83"/>
      <c r="AB293" s="83"/>
      <c r="AC293" s="83"/>
      <c r="AD293" s="83"/>
      <c r="AE293" s="83"/>
      <c r="AF293" s="83"/>
      <c r="AH293" s="83"/>
      <c r="AI293" s="83"/>
      <c r="AK293" s="83"/>
      <c r="AL293" s="83"/>
      <c r="AN293" s="83"/>
      <c r="AO293" s="83"/>
      <c r="AQ293" s="83"/>
      <c r="AR293" s="83"/>
    </row>
    <row r="294" spans="3:44" s="82" customFormat="1" x14ac:dyDescent="0.25">
      <c r="C294" s="83"/>
      <c r="D294" s="88"/>
      <c r="E294" s="88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83"/>
      <c r="AA294" s="83"/>
      <c r="AB294" s="83"/>
      <c r="AC294" s="83"/>
      <c r="AD294" s="83"/>
      <c r="AE294" s="83"/>
      <c r="AF294" s="83"/>
      <c r="AH294" s="83"/>
      <c r="AI294" s="83"/>
      <c r="AK294" s="83"/>
      <c r="AL294" s="83"/>
      <c r="AN294" s="83"/>
      <c r="AO294" s="83"/>
      <c r="AQ294" s="83"/>
      <c r="AR294" s="83"/>
    </row>
    <row r="295" spans="3:44" s="82" customFormat="1" x14ac:dyDescent="0.25">
      <c r="C295" s="83"/>
      <c r="D295" s="88"/>
      <c r="E295" s="88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3"/>
      <c r="AA295" s="83"/>
      <c r="AB295" s="83"/>
      <c r="AC295" s="83"/>
      <c r="AD295" s="83"/>
      <c r="AE295" s="83"/>
      <c r="AF295" s="83"/>
      <c r="AH295" s="83"/>
      <c r="AI295" s="83"/>
      <c r="AK295" s="83"/>
      <c r="AL295" s="83"/>
      <c r="AN295" s="83"/>
      <c r="AO295" s="83"/>
      <c r="AQ295" s="83"/>
      <c r="AR295" s="83"/>
    </row>
    <row r="296" spans="3:44" s="82" customFormat="1" x14ac:dyDescent="0.25">
      <c r="C296" s="83"/>
      <c r="D296" s="88"/>
      <c r="E296" s="88"/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83"/>
      <c r="AA296" s="83"/>
      <c r="AB296" s="83"/>
      <c r="AC296" s="83"/>
      <c r="AD296" s="83"/>
      <c r="AE296" s="83"/>
      <c r="AF296" s="83"/>
      <c r="AH296" s="83"/>
      <c r="AI296" s="83"/>
      <c r="AK296" s="83"/>
      <c r="AL296" s="83"/>
      <c r="AN296" s="83"/>
      <c r="AO296" s="83"/>
      <c r="AQ296" s="83"/>
      <c r="AR296" s="83"/>
    </row>
    <row r="297" spans="3:44" s="82" customFormat="1" x14ac:dyDescent="0.25">
      <c r="C297" s="83"/>
      <c r="D297" s="88"/>
      <c r="E297" s="88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  <c r="AA297" s="83"/>
      <c r="AB297" s="83"/>
      <c r="AC297" s="83"/>
      <c r="AD297" s="83"/>
      <c r="AE297" s="83"/>
      <c r="AF297" s="83"/>
      <c r="AH297" s="83"/>
      <c r="AI297" s="83"/>
      <c r="AK297" s="83"/>
      <c r="AL297" s="83"/>
      <c r="AN297" s="83"/>
      <c r="AO297" s="83"/>
      <c r="AQ297" s="83"/>
      <c r="AR297" s="83"/>
    </row>
    <row r="298" spans="3:44" s="82" customFormat="1" x14ac:dyDescent="0.25">
      <c r="C298" s="83"/>
      <c r="D298" s="88"/>
      <c r="E298" s="88"/>
      <c r="F298" s="83"/>
      <c r="G298" s="83"/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3"/>
      <c r="AA298" s="83"/>
      <c r="AB298" s="83"/>
      <c r="AC298" s="83"/>
      <c r="AD298" s="83"/>
      <c r="AE298" s="83"/>
      <c r="AF298" s="83"/>
      <c r="AH298" s="83"/>
      <c r="AI298" s="83"/>
      <c r="AK298" s="83"/>
      <c r="AL298" s="83"/>
      <c r="AN298" s="83"/>
      <c r="AO298" s="83"/>
      <c r="AQ298" s="83"/>
      <c r="AR298" s="83"/>
    </row>
    <row r="299" spans="3:44" s="82" customFormat="1" x14ac:dyDescent="0.25">
      <c r="C299" s="83"/>
      <c r="D299" s="88"/>
      <c r="E299" s="88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3"/>
      <c r="AA299" s="83"/>
      <c r="AB299" s="83"/>
      <c r="AC299" s="83"/>
      <c r="AD299" s="83"/>
      <c r="AE299" s="83"/>
      <c r="AF299" s="83"/>
      <c r="AH299" s="83"/>
      <c r="AI299" s="83"/>
      <c r="AK299" s="83"/>
      <c r="AL299" s="83"/>
      <c r="AN299" s="83"/>
      <c r="AO299" s="83"/>
      <c r="AQ299" s="83"/>
      <c r="AR299" s="83"/>
    </row>
    <row r="300" spans="3:44" s="82" customFormat="1" x14ac:dyDescent="0.25">
      <c r="C300" s="83"/>
      <c r="D300" s="88"/>
      <c r="E300" s="88"/>
      <c r="F300" s="83"/>
      <c r="G300" s="83"/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3"/>
      <c r="AA300" s="83"/>
      <c r="AB300" s="83"/>
      <c r="AC300" s="83"/>
      <c r="AD300" s="83"/>
      <c r="AE300" s="83"/>
      <c r="AF300" s="83"/>
      <c r="AH300" s="83"/>
      <c r="AI300" s="83"/>
      <c r="AK300" s="83"/>
      <c r="AL300" s="83"/>
      <c r="AN300" s="83"/>
      <c r="AO300" s="83"/>
      <c r="AQ300" s="83"/>
      <c r="AR300" s="83"/>
    </row>
  </sheetData>
  <mergeCells count="35">
    <mergeCell ref="B2:B4"/>
    <mergeCell ref="A2:A4"/>
    <mergeCell ref="R2:R4"/>
    <mergeCell ref="P2:Q3"/>
    <mergeCell ref="O2:O4"/>
    <mergeCell ref="M2:N3"/>
    <mergeCell ref="F2:F4"/>
    <mergeCell ref="D2:E3"/>
    <mergeCell ref="C2:C4"/>
    <mergeCell ref="I2:I4"/>
    <mergeCell ref="G2:H3"/>
    <mergeCell ref="J2:K3"/>
    <mergeCell ref="L2:L4"/>
    <mergeCell ref="AM3:AM4"/>
    <mergeCell ref="AS3:AS4"/>
    <mergeCell ref="AQ3:AR3"/>
    <mergeCell ref="AT3:AU3"/>
    <mergeCell ref="S2:T3"/>
    <mergeCell ref="AN3:AO3"/>
    <mergeCell ref="X2:X4"/>
    <mergeCell ref="AP3:AP4"/>
    <mergeCell ref="AE2:AF3"/>
    <mergeCell ref="AG2:AV2"/>
    <mergeCell ref="AV3:AV4"/>
    <mergeCell ref="AH3:AI3"/>
    <mergeCell ref="AJ3:AJ4"/>
    <mergeCell ref="AK3:AL3"/>
    <mergeCell ref="V2:W3"/>
    <mergeCell ref="U2:U4"/>
    <mergeCell ref="E1:R1"/>
    <mergeCell ref="AG3:AG4"/>
    <mergeCell ref="AA2:AA4"/>
    <mergeCell ref="Y2:Z3"/>
    <mergeCell ref="AD2:AD4"/>
    <mergeCell ref="AB2:AC3"/>
  </mergeCells>
  <pageMargins left="0.78740157480314965" right="0.19685039370078741" top="0.74803149606299213" bottom="0.74803149606299213" header="0.31496062992125984" footer="0.31496062992125984"/>
  <pageSetup paperSize="8" scale="75" fitToWidth="0" fitToHeight="0" orientation="landscape" r:id="rId1"/>
  <headerFooter>
    <oddFooter>&amp;C&amp;Z&amp;F(округа_районы)</oddFooter>
  </headerFooter>
  <colBreaks count="2" manualBreakCount="2">
    <brk id="21" max="37" man="1"/>
    <brk id="36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8"/>
  <sheetViews>
    <sheetView zoomScale="90" zoomScaleNormal="90" workbookViewId="0">
      <pane xSplit="3" ySplit="4" topLeftCell="D122" activePane="bottomRight" state="frozen"/>
      <selection activeCell="C1" sqref="C1"/>
      <selection pane="topRight" activeCell="D1" sqref="D1"/>
      <selection pane="bottomLeft" activeCell="C5" sqref="C5"/>
      <selection pane="bottomRight" activeCell="A143" sqref="A143:XFD143"/>
    </sheetView>
  </sheetViews>
  <sheetFormatPr defaultRowHeight="15.75" outlineLevelRow="1" outlineLevelCol="1" x14ac:dyDescent="0.25"/>
  <cols>
    <col min="1" max="1" width="7.85546875" hidden="1" customWidth="1"/>
    <col min="2" max="2" width="10" hidden="1" customWidth="1"/>
    <col min="3" max="3" width="33" style="70" customWidth="1"/>
    <col min="4" max="4" width="14.7109375" style="125" customWidth="1"/>
    <col min="5" max="5" width="14.7109375" style="70" customWidth="1"/>
    <col min="6" max="6" width="12.7109375" style="70" customWidth="1" outlineLevel="1"/>
    <col min="7" max="7" width="14.7109375" style="105" customWidth="1"/>
    <col min="8" max="8" width="14.7109375" style="71" customWidth="1"/>
    <col min="9" max="9" width="12.7109375" style="72" customWidth="1" outlineLevel="1"/>
    <col min="10" max="10" width="14.7109375" style="105" customWidth="1"/>
    <col min="11" max="11" width="14.7109375" style="71" customWidth="1"/>
    <col min="12" max="12" width="12.7109375" style="72" customWidth="1" outlineLevel="1"/>
    <col min="13" max="13" width="14.7109375" style="105" customWidth="1"/>
    <col min="14" max="14" width="14.7109375" style="71" customWidth="1"/>
    <col min="15" max="15" width="12.7109375" style="72" customWidth="1" outlineLevel="1"/>
    <col min="16" max="16" width="14.7109375" style="105" customWidth="1"/>
    <col min="17" max="17" width="14.7109375" style="71" customWidth="1"/>
    <col min="18" max="18" width="12.7109375" style="72" customWidth="1" outlineLevel="1"/>
  </cols>
  <sheetData>
    <row r="1" spans="1:22" ht="26.25" customHeight="1" x14ac:dyDescent="0.25">
      <c r="B1" s="29"/>
      <c r="C1" s="152" t="s">
        <v>193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55"/>
    </row>
    <row r="2" spans="1:22" ht="35.25" customHeight="1" x14ac:dyDescent="0.25">
      <c r="A2" s="158"/>
      <c r="B2" s="160"/>
      <c r="C2" s="161" t="s">
        <v>25</v>
      </c>
      <c r="D2" s="163" t="s">
        <v>187</v>
      </c>
      <c r="E2" s="163"/>
      <c r="F2" s="161" t="s">
        <v>133</v>
      </c>
      <c r="G2" s="162" t="s">
        <v>184</v>
      </c>
      <c r="H2" s="162"/>
      <c r="I2" s="161" t="s">
        <v>133</v>
      </c>
      <c r="J2" s="162" t="s">
        <v>172</v>
      </c>
      <c r="K2" s="162"/>
      <c r="L2" s="161" t="s">
        <v>133</v>
      </c>
      <c r="M2" s="162" t="s">
        <v>20</v>
      </c>
      <c r="N2" s="162"/>
      <c r="O2" s="161" t="s">
        <v>133</v>
      </c>
      <c r="P2" s="162" t="s">
        <v>21</v>
      </c>
      <c r="Q2" s="162"/>
      <c r="R2" s="161" t="s">
        <v>133</v>
      </c>
      <c r="S2" s="1"/>
      <c r="T2" s="1"/>
      <c r="U2" s="1"/>
      <c r="V2" s="1"/>
    </row>
    <row r="3" spans="1:22" ht="22.5" customHeight="1" x14ac:dyDescent="0.25">
      <c r="A3" s="159"/>
      <c r="B3" s="159"/>
      <c r="C3" s="161"/>
      <c r="D3" s="108" t="s">
        <v>190</v>
      </c>
      <c r="E3" s="37" t="s">
        <v>191</v>
      </c>
      <c r="F3" s="161"/>
      <c r="G3" s="108" t="s">
        <v>190</v>
      </c>
      <c r="H3" s="37" t="s">
        <v>191</v>
      </c>
      <c r="I3" s="161"/>
      <c r="J3" s="108" t="s">
        <v>190</v>
      </c>
      <c r="K3" s="37" t="s">
        <v>191</v>
      </c>
      <c r="L3" s="161"/>
      <c r="M3" s="108" t="s">
        <v>190</v>
      </c>
      <c r="N3" s="37" t="s">
        <v>191</v>
      </c>
      <c r="O3" s="161"/>
      <c r="P3" s="108" t="s">
        <v>190</v>
      </c>
      <c r="Q3" s="37" t="s">
        <v>191</v>
      </c>
      <c r="R3" s="161"/>
      <c r="S3" s="1"/>
      <c r="T3" s="1"/>
      <c r="U3" s="1"/>
      <c r="V3" s="1"/>
    </row>
    <row r="4" spans="1:22" s="50" customFormat="1" ht="12.75" x14ac:dyDescent="0.2">
      <c r="A4" s="48" t="s">
        <v>31</v>
      </c>
      <c r="B4" s="48" t="s">
        <v>32</v>
      </c>
      <c r="C4" s="56" t="s">
        <v>33</v>
      </c>
      <c r="D4" s="119">
        <v>2</v>
      </c>
      <c r="E4" s="56">
        <v>2</v>
      </c>
      <c r="F4" s="56">
        <v>3</v>
      </c>
      <c r="G4" s="119">
        <v>5</v>
      </c>
      <c r="H4" s="56">
        <v>5</v>
      </c>
      <c r="I4" s="56">
        <v>6</v>
      </c>
      <c r="J4" s="119">
        <v>5</v>
      </c>
      <c r="K4" s="56">
        <v>5</v>
      </c>
      <c r="L4" s="57">
        <f t="shared" ref="L4:R4" si="0">K4+1</f>
        <v>6</v>
      </c>
      <c r="M4" s="119">
        <v>5</v>
      </c>
      <c r="N4" s="56">
        <v>5</v>
      </c>
      <c r="O4" s="57">
        <f t="shared" si="0"/>
        <v>6</v>
      </c>
      <c r="P4" s="119">
        <v>5</v>
      </c>
      <c r="Q4" s="56">
        <v>5</v>
      </c>
      <c r="R4" s="57">
        <f t="shared" si="0"/>
        <v>6</v>
      </c>
      <c r="S4" s="49"/>
      <c r="T4" s="49"/>
      <c r="U4" s="49"/>
      <c r="V4" s="49"/>
    </row>
    <row r="5" spans="1:22" ht="31.5" customHeight="1" x14ac:dyDescent="0.25">
      <c r="A5" s="9">
        <v>1</v>
      </c>
      <c r="B5" s="13"/>
      <c r="C5" s="130" t="s">
        <v>132</v>
      </c>
      <c r="D5" s="131">
        <f>SUM(D6:D9)</f>
        <v>863.42</v>
      </c>
      <c r="E5" s="131">
        <f>SUM(E6:E9)</f>
        <v>944.82</v>
      </c>
      <c r="F5" s="132">
        <f t="shared" ref="F5:F36" si="1">IF(D5=0," ",IF(E5/D5*100&gt;200,"св.200",E5/D5))</f>
        <v>1.0942762502605916</v>
      </c>
      <c r="G5" s="131">
        <f>SUM(G6:G9)</f>
        <v>303.95000000000005</v>
      </c>
      <c r="H5" s="131">
        <f>SUM(H6:H9)</f>
        <v>448.13000000000005</v>
      </c>
      <c r="I5" s="132">
        <f t="shared" ref="I5:I47" si="2">IF(G5=0," ",IF(H5/G5*100&gt;200,"св.200",H5/G5))</f>
        <v>1.4743543345945056</v>
      </c>
      <c r="J5" s="131">
        <f>SUM(J6:J9)</f>
        <v>19.39</v>
      </c>
      <c r="K5" s="131">
        <f>SUM(K6:K9)</f>
        <v>19.45</v>
      </c>
      <c r="L5" s="132">
        <f t="shared" ref="L5:L35" si="3">IF(J5=0," ",IF(K5/J5*100&gt;200,"св.200",K5/J5))</f>
        <v>1.0030943785456421</v>
      </c>
      <c r="M5" s="131">
        <f>SUM(M6:M9)</f>
        <v>220.79000000000002</v>
      </c>
      <c r="N5" s="131">
        <f>SUM(N6:N9)</f>
        <v>118.81</v>
      </c>
      <c r="O5" s="132">
        <f t="shared" ref="O5:O36" si="4">IF(M5=0," ",IF(N5/M5*100&gt;200,"св.200",N5/M5))</f>
        <v>0.53811313918202808</v>
      </c>
      <c r="P5" s="131">
        <f>SUM(P6:P9)</f>
        <v>319.29000000000002</v>
      </c>
      <c r="Q5" s="131">
        <f>SUM(Q6:Q9)</f>
        <v>358.43</v>
      </c>
      <c r="R5" s="132">
        <f t="shared" ref="R5:R36" si="5">IF(P5=0," ",IF(Q5/P5*100&gt;200,"св.200",Q5/P5))</f>
        <v>1.1225844843245951</v>
      </c>
      <c r="S5" s="1"/>
      <c r="T5" s="1"/>
      <c r="U5" s="1"/>
      <c r="V5" s="1"/>
    </row>
    <row r="6" spans="1:22" s="7" customFormat="1" ht="15" customHeight="1" outlineLevel="1" x14ac:dyDescent="0.25">
      <c r="A6" s="8"/>
      <c r="B6" s="8">
        <v>1</v>
      </c>
      <c r="C6" s="58" t="s">
        <v>179</v>
      </c>
      <c r="D6" s="120">
        <f t="shared" ref="D6:E9" si="6">(G6+J6+M6+P6)</f>
        <v>587.29999999999995</v>
      </c>
      <c r="E6" s="59">
        <f t="shared" si="6"/>
        <v>700.32</v>
      </c>
      <c r="F6" s="60">
        <f t="shared" si="1"/>
        <v>1.1924399795675125</v>
      </c>
      <c r="G6" s="120">
        <v>303.35000000000002</v>
      </c>
      <c r="H6" s="59">
        <v>446.11</v>
      </c>
      <c r="I6" s="60">
        <f t="shared" si="2"/>
        <v>1.4706115048623702</v>
      </c>
      <c r="J6" s="120">
        <v>19.39</v>
      </c>
      <c r="K6" s="59">
        <v>19.39</v>
      </c>
      <c r="L6" s="60">
        <f t="shared" si="3"/>
        <v>1</v>
      </c>
      <c r="M6" s="120">
        <v>146.52000000000001</v>
      </c>
      <c r="N6" s="59">
        <v>74.459999999999994</v>
      </c>
      <c r="O6" s="60">
        <f>IF(M6=0," ",IF(N6/M6*100&gt;200,"св.200",N6/M6))</f>
        <v>0.50819000819000815</v>
      </c>
      <c r="P6" s="120">
        <v>118.04</v>
      </c>
      <c r="Q6" s="59">
        <v>160.36000000000001</v>
      </c>
      <c r="R6" s="60">
        <f t="shared" si="5"/>
        <v>1.3585225347339884</v>
      </c>
      <c r="S6" s="1">
        <v>1000</v>
      </c>
      <c r="T6" s="1"/>
      <c r="U6" s="1"/>
      <c r="V6" s="1"/>
    </row>
    <row r="7" spans="1:22" s="7" customFormat="1" ht="15" customHeight="1" outlineLevel="1" x14ac:dyDescent="0.25">
      <c r="A7" s="8"/>
      <c r="B7" s="8">
        <v>2</v>
      </c>
      <c r="C7" s="58" t="s">
        <v>131</v>
      </c>
      <c r="D7" s="120">
        <f t="shared" si="6"/>
        <v>35.660000000000004</v>
      </c>
      <c r="E7" s="59">
        <f t="shared" si="6"/>
        <v>34.99</v>
      </c>
      <c r="F7" s="60">
        <f t="shared" si="1"/>
        <v>0.9812114413909141</v>
      </c>
      <c r="G7" s="120">
        <v>0.16</v>
      </c>
      <c r="H7" s="59">
        <v>0.16</v>
      </c>
      <c r="I7" s="60">
        <f t="shared" si="2"/>
        <v>1</v>
      </c>
      <c r="J7" s="120"/>
      <c r="K7" s="59">
        <v>0.06</v>
      </c>
      <c r="L7" s="60" t="str">
        <f t="shared" si="3"/>
        <v xml:space="preserve"> </v>
      </c>
      <c r="M7" s="120">
        <v>14.56</v>
      </c>
      <c r="N7" s="59">
        <v>15.22</v>
      </c>
      <c r="O7" s="60">
        <f>IF(M7=0," ",IF(N7/M7*100&gt;200,"св.200",N7/M7))</f>
        <v>1.0453296703296704</v>
      </c>
      <c r="P7" s="120">
        <v>20.94</v>
      </c>
      <c r="Q7" s="59">
        <v>19.55</v>
      </c>
      <c r="R7" s="60">
        <f t="shared" si="5"/>
        <v>0.93361986628462268</v>
      </c>
      <c r="S7" s="1"/>
      <c r="T7" s="1"/>
      <c r="U7" s="1"/>
      <c r="V7" s="1"/>
    </row>
    <row r="8" spans="1:22" s="7" customFormat="1" ht="15" customHeight="1" outlineLevel="1" x14ac:dyDescent="0.25">
      <c r="A8" s="8"/>
      <c r="B8" s="8">
        <v>3</v>
      </c>
      <c r="C8" s="58" t="s">
        <v>130</v>
      </c>
      <c r="D8" s="120">
        <f t="shared" si="6"/>
        <v>142.35</v>
      </c>
      <c r="E8" s="59">
        <f t="shared" si="6"/>
        <v>111.01</v>
      </c>
      <c r="F8" s="60">
        <f t="shared" si="1"/>
        <v>0.77983842641376899</v>
      </c>
      <c r="G8" s="120">
        <v>0.23</v>
      </c>
      <c r="H8" s="59">
        <v>0.22</v>
      </c>
      <c r="I8" s="60">
        <f t="shared" si="2"/>
        <v>0.9565217391304347</v>
      </c>
      <c r="J8" s="120"/>
      <c r="K8" s="59"/>
      <c r="L8" s="60" t="str">
        <f t="shared" si="3"/>
        <v xml:space="preserve"> </v>
      </c>
      <c r="M8" s="120">
        <v>53.38</v>
      </c>
      <c r="N8" s="59">
        <v>25.84</v>
      </c>
      <c r="O8" s="60">
        <f>IF(M8=0," ",IF(N8/M8*100&gt;200,"св.200",N8/M8))</f>
        <v>0.48407643312101906</v>
      </c>
      <c r="P8" s="120">
        <v>88.74</v>
      </c>
      <c r="Q8" s="59">
        <v>84.95</v>
      </c>
      <c r="R8" s="60">
        <f t="shared" si="5"/>
        <v>0.95729096236195632</v>
      </c>
      <c r="S8" s="1"/>
      <c r="T8" s="1"/>
      <c r="U8" s="1"/>
      <c r="V8" s="1"/>
    </row>
    <row r="9" spans="1:22" s="7" customFormat="1" ht="15" customHeight="1" outlineLevel="1" x14ac:dyDescent="0.25">
      <c r="A9" s="8"/>
      <c r="B9" s="8">
        <v>4</v>
      </c>
      <c r="C9" s="58" t="s">
        <v>129</v>
      </c>
      <c r="D9" s="120">
        <f t="shared" si="6"/>
        <v>98.11</v>
      </c>
      <c r="E9" s="59">
        <f t="shared" si="6"/>
        <v>98.5</v>
      </c>
      <c r="F9" s="60">
        <f t="shared" si="1"/>
        <v>1.0039751299561717</v>
      </c>
      <c r="G9" s="120">
        <v>0.21</v>
      </c>
      <c r="H9" s="59">
        <v>1.64</v>
      </c>
      <c r="I9" s="60" t="str">
        <f t="shared" si="2"/>
        <v>св.200</v>
      </c>
      <c r="J9" s="120"/>
      <c r="K9" s="59"/>
      <c r="L9" s="60" t="str">
        <f t="shared" si="3"/>
        <v xml:space="preserve"> </v>
      </c>
      <c r="M9" s="120">
        <v>6.33</v>
      </c>
      <c r="N9" s="59">
        <v>3.29</v>
      </c>
      <c r="O9" s="60">
        <f>IF(M9=0," ",IF(N9/M9*100&gt;200,"св.200",N9/M9))</f>
        <v>0.51974723538704581</v>
      </c>
      <c r="P9" s="120">
        <v>91.57</v>
      </c>
      <c r="Q9" s="59">
        <v>93.57</v>
      </c>
      <c r="R9" s="60">
        <f t="shared" si="5"/>
        <v>1.021841214371519</v>
      </c>
      <c r="S9" s="1"/>
      <c r="T9" s="1"/>
      <c r="U9" s="1"/>
      <c r="V9" s="1"/>
    </row>
    <row r="10" spans="1:22" ht="30" customHeight="1" x14ac:dyDescent="0.25">
      <c r="A10" s="9">
        <v>2</v>
      </c>
      <c r="B10" s="13"/>
      <c r="C10" s="130" t="s">
        <v>128</v>
      </c>
      <c r="D10" s="131">
        <f>SUM(D11:D16)</f>
        <v>2959.3199999999997</v>
      </c>
      <c r="E10" s="131">
        <f>SUM(E11:E16)</f>
        <v>2886.66</v>
      </c>
      <c r="F10" s="132">
        <f t="shared" si="1"/>
        <v>0.97544706216292942</v>
      </c>
      <c r="G10" s="131">
        <f>SUM(G11:G16)</f>
        <v>982.51</v>
      </c>
      <c r="H10" s="131">
        <f>SUM(H11:H16)</f>
        <v>1212.3100000000002</v>
      </c>
      <c r="I10" s="132">
        <f t="shared" si="2"/>
        <v>1.2338907492035707</v>
      </c>
      <c r="J10" s="131">
        <f>SUM(J11:J16)</f>
        <v>0</v>
      </c>
      <c r="K10" s="131">
        <f>SUM(K11:K16)</f>
        <v>11.92</v>
      </c>
      <c r="L10" s="132" t="str">
        <f t="shared" si="3"/>
        <v xml:space="preserve"> </v>
      </c>
      <c r="M10" s="131">
        <f>SUM(M11:M16)</f>
        <v>670.68000000000006</v>
      </c>
      <c r="N10" s="131">
        <f>SUM(N11:N16)</f>
        <v>440.99999999999994</v>
      </c>
      <c r="O10" s="132">
        <f t="shared" si="4"/>
        <v>0.65754159957058489</v>
      </c>
      <c r="P10" s="131">
        <f>SUM(P11:P16)</f>
        <v>1306.1299999999999</v>
      </c>
      <c r="Q10" s="131">
        <f>SUM(Q11:Q16)</f>
        <v>1221.4299999999998</v>
      </c>
      <c r="R10" s="132">
        <f t="shared" si="5"/>
        <v>0.93515193740286184</v>
      </c>
      <c r="S10" s="1"/>
      <c r="T10" s="1"/>
      <c r="U10" s="1"/>
      <c r="V10" s="1"/>
    </row>
    <row r="11" spans="1:22" s="7" customFormat="1" ht="15.75" customHeight="1" outlineLevel="1" x14ac:dyDescent="0.25">
      <c r="A11" s="8"/>
      <c r="B11" s="8">
        <v>1</v>
      </c>
      <c r="C11" s="58" t="s">
        <v>127</v>
      </c>
      <c r="D11" s="120">
        <f t="shared" ref="D11:E16" si="7">(G11+J11+M11+P11)</f>
        <v>316.22000000000003</v>
      </c>
      <c r="E11" s="59">
        <f t="shared" si="7"/>
        <v>375.16999999999996</v>
      </c>
      <c r="F11" s="60">
        <f t="shared" si="1"/>
        <v>1.186420846246284</v>
      </c>
      <c r="G11" s="120">
        <v>8.33</v>
      </c>
      <c r="H11" s="59">
        <v>14.12</v>
      </c>
      <c r="I11" s="60">
        <f t="shared" si="2"/>
        <v>1.6950780312124849</v>
      </c>
      <c r="J11" s="120"/>
      <c r="K11" s="59"/>
      <c r="L11" s="60" t="str">
        <f t="shared" si="3"/>
        <v xml:space="preserve"> </v>
      </c>
      <c r="M11" s="120">
        <v>187.21</v>
      </c>
      <c r="N11" s="59">
        <v>189.6</v>
      </c>
      <c r="O11" s="60">
        <f t="shared" si="4"/>
        <v>1.0127664120506383</v>
      </c>
      <c r="P11" s="120">
        <v>120.68</v>
      </c>
      <c r="Q11" s="59">
        <v>171.45</v>
      </c>
      <c r="R11" s="60">
        <f t="shared" si="5"/>
        <v>1.420699370235333</v>
      </c>
      <c r="S11" s="1"/>
      <c r="T11" s="1"/>
      <c r="U11" s="1"/>
      <c r="V11" s="1"/>
    </row>
    <row r="12" spans="1:22" s="7" customFormat="1" ht="15" customHeight="1" outlineLevel="1" x14ac:dyDescent="0.25">
      <c r="A12" s="8"/>
      <c r="B12" s="8">
        <v>2</v>
      </c>
      <c r="C12" s="58" t="s">
        <v>126</v>
      </c>
      <c r="D12" s="120">
        <f t="shared" si="7"/>
        <v>914.81999999999994</v>
      </c>
      <c r="E12" s="59">
        <f t="shared" si="7"/>
        <v>999.62</v>
      </c>
      <c r="F12" s="60">
        <f t="shared" si="1"/>
        <v>1.0926958308738333</v>
      </c>
      <c r="G12" s="120">
        <v>726.77</v>
      </c>
      <c r="H12" s="59">
        <v>826.77</v>
      </c>
      <c r="I12" s="60">
        <f>IF(G12=0," ",IF(H12/G12*100&gt;200,"св.200",H12/G12))</f>
        <v>1.1375951126215997</v>
      </c>
      <c r="J12" s="120"/>
      <c r="K12" s="59">
        <v>0.69</v>
      </c>
      <c r="L12" s="60" t="str">
        <f t="shared" si="3"/>
        <v xml:space="preserve"> </v>
      </c>
      <c r="M12" s="120">
        <v>78.38</v>
      </c>
      <c r="N12" s="59">
        <v>67.739999999999995</v>
      </c>
      <c r="O12" s="60">
        <f t="shared" si="4"/>
        <v>0.86425108446032151</v>
      </c>
      <c r="P12" s="120">
        <v>109.67</v>
      </c>
      <c r="Q12" s="59">
        <v>104.42</v>
      </c>
      <c r="R12" s="60">
        <f t="shared" si="5"/>
        <v>0.95212911461657701</v>
      </c>
      <c r="S12" s="1"/>
      <c r="T12" s="1"/>
      <c r="U12" s="1"/>
      <c r="V12" s="1"/>
    </row>
    <row r="13" spans="1:22" s="7" customFormat="1" ht="15" customHeight="1" outlineLevel="1" x14ac:dyDescent="0.25">
      <c r="A13" s="8"/>
      <c r="B13" s="8">
        <v>3</v>
      </c>
      <c r="C13" s="58" t="s">
        <v>125</v>
      </c>
      <c r="D13" s="120">
        <f t="shared" si="7"/>
        <v>769.79</v>
      </c>
      <c r="E13" s="59">
        <f t="shared" si="7"/>
        <v>581.07000000000005</v>
      </c>
      <c r="F13" s="60">
        <f t="shared" si="1"/>
        <v>0.75484222969900894</v>
      </c>
      <c r="G13" s="120">
        <v>243.53</v>
      </c>
      <c r="H13" s="59">
        <v>360.86</v>
      </c>
      <c r="I13" s="60">
        <f t="shared" si="2"/>
        <v>1.4817886913316636</v>
      </c>
      <c r="J13" s="120"/>
      <c r="K13" s="59"/>
      <c r="L13" s="60" t="str">
        <f t="shared" si="3"/>
        <v xml:space="preserve"> </v>
      </c>
      <c r="M13" s="120">
        <v>279.33</v>
      </c>
      <c r="N13" s="59">
        <v>108.82</v>
      </c>
      <c r="O13" s="60">
        <f t="shared" si="4"/>
        <v>0.38957505459492359</v>
      </c>
      <c r="P13" s="120">
        <v>246.93</v>
      </c>
      <c r="Q13" s="59">
        <v>111.39</v>
      </c>
      <c r="R13" s="60">
        <f t="shared" si="5"/>
        <v>0.45109950188312475</v>
      </c>
      <c r="S13" s="1"/>
      <c r="T13" s="1"/>
      <c r="U13" s="1"/>
      <c r="V13" s="1"/>
    </row>
    <row r="14" spans="1:22" s="7" customFormat="1" ht="15" customHeight="1" outlineLevel="1" x14ac:dyDescent="0.25">
      <c r="A14" s="8"/>
      <c r="B14" s="8">
        <v>4</v>
      </c>
      <c r="C14" s="58" t="s">
        <v>88</v>
      </c>
      <c r="D14" s="120">
        <f t="shared" si="7"/>
        <v>310.19</v>
      </c>
      <c r="E14" s="59">
        <f t="shared" si="7"/>
        <v>262.85000000000002</v>
      </c>
      <c r="F14" s="60">
        <f t="shared" si="1"/>
        <v>0.84738386150423939</v>
      </c>
      <c r="G14" s="120">
        <v>0.62</v>
      </c>
      <c r="H14" s="59">
        <v>5.49</v>
      </c>
      <c r="I14" s="60" t="str">
        <f t="shared" si="2"/>
        <v>св.200</v>
      </c>
      <c r="J14" s="120"/>
      <c r="K14" s="59">
        <v>6.24</v>
      </c>
      <c r="L14" s="60" t="str">
        <f t="shared" si="3"/>
        <v xml:space="preserve"> </v>
      </c>
      <c r="M14" s="120">
        <v>52.56</v>
      </c>
      <c r="N14" s="59">
        <v>22.31</v>
      </c>
      <c r="O14" s="60">
        <f t="shared" si="4"/>
        <v>0.42446727549467272</v>
      </c>
      <c r="P14" s="120">
        <v>257.01</v>
      </c>
      <c r="Q14" s="59">
        <v>228.81</v>
      </c>
      <c r="R14" s="60">
        <f t="shared" si="5"/>
        <v>0.89027664293218167</v>
      </c>
      <c r="S14" s="1"/>
      <c r="T14" s="1"/>
      <c r="U14" s="1"/>
      <c r="V14" s="1"/>
    </row>
    <row r="15" spans="1:22" s="7" customFormat="1" ht="15" customHeight="1" outlineLevel="1" x14ac:dyDescent="0.25">
      <c r="A15" s="8"/>
      <c r="B15" s="8">
        <v>5</v>
      </c>
      <c r="C15" s="58" t="s">
        <v>124</v>
      </c>
      <c r="D15" s="120">
        <f t="shared" si="7"/>
        <v>136.72</v>
      </c>
      <c r="E15" s="59">
        <f t="shared" si="7"/>
        <v>137.19</v>
      </c>
      <c r="F15" s="60">
        <f t="shared" si="1"/>
        <v>1.003437682855471</v>
      </c>
      <c r="G15" s="120">
        <v>0.54</v>
      </c>
      <c r="H15" s="59">
        <v>0.66</v>
      </c>
      <c r="I15" s="60">
        <f t="shared" si="2"/>
        <v>1.2222222222222221</v>
      </c>
      <c r="J15" s="120"/>
      <c r="K15" s="59">
        <v>0.12</v>
      </c>
      <c r="L15" s="60" t="str">
        <f t="shared" si="3"/>
        <v xml:space="preserve"> </v>
      </c>
      <c r="M15" s="120">
        <v>12.39</v>
      </c>
      <c r="N15" s="59">
        <v>12.01</v>
      </c>
      <c r="O15" s="60">
        <f t="shared" si="4"/>
        <v>0.96933010492332516</v>
      </c>
      <c r="P15" s="120">
        <v>123.79</v>
      </c>
      <c r="Q15" s="59">
        <v>124.4</v>
      </c>
      <c r="R15" s="60">
        <f t="shared" si="5"/>
        <v>1.0049277001373293</v>
      </c>
      <c r="S15" s="1"/>
      <c r="T15" s="1"/>
      <c r="U15" s="1"/>
      <c r="V15" s="1"/>
    </row>
    <row r="16" spans="1:22" s="7" customFormat="1" ht="15" customHeight="1" outlineLevel="1" x14ac:dyDescent="0.25">
      <c r="A16" s="8"/>
      <c r="B16" s="8">
        <v>6</v>
      </c>
      <c r="C16" s="58" t="s">
        <v>123</v>
      </c>
      <c r="D16" s="120">
        <f t="shared" si="7"/>
        <v>511.58000000000004</v>
      </c>
      <c r="E16" s="59">
        <f t="shared" si="7"/>
        <v>530.76</v>
      </c>
      <c r="F16" s="60">
        <f t="shared" si="1"/>
        <v>1.037491692403925</v>
      </c>
      <c r="G16" s="120">
        <v>2.72</v>
      </c>
      <c r="H16" s="59">
        <v>4.41</v>
      </c>
      <c r="I16" s="60">
        <f t="shared" si="2"/>
        <v>1.6213235294117647</v>
      </c>
      <c r="J16" s="120"/>
      <c r="K16" s="59">
        <v>4.87</v>
      </c>
      <c r="L16" s="60" t="str">
        <f>IF(J16=0," ",IF(K16/J16*100&gt;200,"св.200",K16/J16))</f>
        <v xml:space="preserve"> </v>
      </c>
      <c r="M16" s="120">
        <v>60.81</v>
      </c>
      <c r="N16" s="59">
        <v>40.520000000000003</v>
      </c>
      <c r="O16" s="60">
        <f t="shared" si="4"/>
        <v>0.66633777339253419</v>
      </c>
      <c r="P16" s="120">
        <v>448.05</v>
      </c>
      <c r="Q16" s="59">
        <v>480.96</v>
      </c>
      <c r="R16" s="60">
        <f t="shared" si="5"/>
        <v>1.0734516237027116</v>
      </c>
      <c r="S16" s="1"/>
      <c r="T16" s="1"/>
      <c r="U16" s="1"/>
      <c r="V16" s="1"/>
    </row>
    <row r="17" spans="1:22" ht="31.5" customHeight="1" x14ac:dyDescent="0.25">
      <c r="A17" s="9">
        <v>3</v>
      </c>
      <c r="B17" s="13"/>
      <c r="C17" s="130" t="s">
        <v>122</v>
      </c>
      <c r="D17" s="131">
        <f>SUM(D18:D22)</f>
        <v>3527.28</v>
      </c>
      <c r="E17" s="131">
        <f>SUM(E18:E22)</f>
        <v>3670.9999999999995</v>
      </c>
      <c r="F17" s="132">
        <f t="shared" si="1"/>
        <v>1.0407452768138621</v>
      </c>
      <c r="G17" s="131">
        <f>SUM(G18:G22)</f>
        <v>235.76</v>
      </c>
      <c r="H17" s="131">
        <f>SUM(H18:H22)</f>
        <v>798.05</v>
      </c>
      <c r="I17" s="132" t="str">
        <f t="shared" si="2"/>
        <v>св.200</v>
      </c>
      <c r="J17" s="131">
        <f>SUM(J18:J22)</f>
        <v>2.4699999999999998</v>
      </c>
      <c r="K17" s="131">
        <f>SUM(K18:K22)</f>
        <v>35.660000000000004</v>
      </c>
      <c r="L17" s="132" t="str">
        <f t="shared" si="3"/>
        <v>св.200</v>
      </c>
      <c r="M17" s="131">
        <f>SUM(M18:M22)</f>
        <v>1347.7700000000002</v>
      </c>
      <c r="N17" s="131">
        <f>SUM(N18:N22)</f>
        <v>999.08</v>
      </c>
      <c r="O17" s="132">
        <f t="shared" si="4"/>
        <v>0.74128375019476611</v>
      </c>
      <c r="P17" s="131">
        <f>SUM(P18:P22)</f>
        <v>1941.2800000000002</v>
      </c>
      <c r="Q17" s="131">
        <f>SUM(Q18:Q22)</f>
        <v>1838.21</v>
      </c>
      <c r="R17" s="132">
        <f t="shared" si="5"/>
        <v>0.94690616500453306</v>
      </c>
      <c r="S17" s="1"/>
      <c r="T17" s="1"/>
      <c r="U17" s="1"/>
      <c r="V17" s="1"/>
    </row>
    <row r="18" spans="1:22" s="14" customFormat="1" ht="15" customHeight="1" outlineLevel="1" x14ac:dyDescent="0.25">
      <c r="A18" s="8"/>
      <c r="B18" s="12"/>
      <c r="C18" s="58" t="s">
        <v>121</v>
      </c>
      <c r="D18" s="120">
        <f t="shared" ref="D18:E22" si="8">(G18+J18+M18+P18)</f>
        <v>905.1400000000001</v>
      </c>
      <c r="E18" s="59">
        <f t="shared" si="8"/>
        <v>1342.6799999999998</v>
      </c>
      <c r="F18" s="60">
        <f t="shared" si="1"/>
        <v>1.4833948339483392</v>
      </c>
      <c r="G18" s="120">
        <v>78.3</v>
      </c>
      <c r="H18" s="59">
        <v>606.53</v>
      </c>
      <c r="I18" s="60" t="str">
        <f t="shared" si="2"/>
        <v>св.200</v>
      </c>
      <c r="J18" s="120">
        <v>1.06</v>
      </c>
      <c r="K18" s="59">
        <v>16.03</v>
      </c>
      <c r="L18" s="60" t="str">
        <f t="shared" si="3"/>
        <v>св.200</v>
      </c>
      <c r="M18" s="120">
        <v>381.98</v>
      </c>
      <c r="N18" s="59">
        <v>322.57</v>
      </c>
      <c r="O18" s="60">
        <f t="shared" si="4"/>
        <v>0.84446829676946433</v>
      </c>
      <c r="P18" s="120">
        <v>443.8</v>
      </c>
      <c r="Q18" s="59">
        <v>397.55</v>
      </c>
      <c r="R18" s="60">
        <f t="shared" si="5"/>
        <v>0.89578639026588558</v>
      </c>
      <c r="S18" s="15"/>
      <c r="T18" s="15"/>
      <c r="U18" s="15"/>
      <c r="V18" s="15"/>
    </row>
    <row r="19" spans="1:22" s="14" customFormat="1" ht="15" customHeight="1" outlineLevel="1" x14ac:dyDescent="0.25">
      <c r="A19" s="8"/>
      <c r="B19" s="12"/>
      <c r="C19" s="58" t="s">
        <v>120</v>
      </c>
      <c r="D19" s="120">
        <f t="shared" si="8"/>
        <v>1151.8000000000002</v>
      </c>
      <c r="E19" s="59">
        <f t="shared" si="8"/>
        <v>1021.37</v>
      </c>
      <c r="F19" s="60">
        <f t="shared" si="1"/>
        <v>0.88675985414134384</v>
      </c>
      <c r="G19" s="120">
        <v>144.9</v>
      </c>
      <c r="H19" s="59">
        <v>175.73</v>
      </c>
      <c r="I19" s="60">
        <f t="shared" si="2"/>
        <v>1.212767425810904</v>
      </c>
      <c r="J19" s="120">
        <v>1.41</v>
      </c>
      <c r="K19" s="59">
        <v>10.039999999999999</v>
      </c>
      <c r="L19" s="60" t="str">
        <f t="shared" si="3"/>
        <v>св.200</v>
      </c>
      <c r="M19" s="120">
        <v>688.61</v>
      </c>
      <c r="N19" s="59">
        <v>541.84</v>
      </c>
      <c r="O19" s="60">
        <f t="shared" si="4"/>
        <v>0.78686048706815181</v>
      </c>
      <c r="P19" s="120">
        <v>316.88</v>
      </c>
      <c r="Q19" s="59">
        <v>293.76</v>
      </c>
      <c r="R19" s="60">
        <f t="shared" si="5"/>
        <v>0.92703862660944203</v>
      </c>
      <c r="S19" s="15"/>
      <c r="T19" s="15"/>
      <c r="U19" s="15"/>
      <c r="V19" s="15"/>
    </row>
    <row r="20" spans="1:22" s="14" customFormat="1" ht="15" customHeight="1" outlineLevel="1" x14ac:dyDescent="0.25">
      <c r="A20" s="8"/>
      <c r="B20" s="12"/>
      <c r="C20" s="58" t="s">
        <v>119</v>
      </c>
      <c r="D20" s="120">
        <f t="shared" si="8"/>
        <v>565.16000000000008</v>
      </c>
      <c r="E20" s="59">
        <f t="shared" si="8"/>
        <v>504.71000000000004</v>
      </c>
      <c r="F20" s="60">
        <f t="shared" si="1"/>
        <v>0.89303913935876555</v>
      </c>
      <c r="G20" s="120">
        <v>0.25</v>
      </c>
      <c r="H20" s="59">
        <v>3.55</v>
      </c>
      <c r="I20" s="60" t="str">
        <f t="shared" si="2"/>
        <v>св.200</v>
      </c>
      <c r="J20" s="120"/>
      <c r="K20" s="59">
        <v>9.57</v>
      </c>
      <c r="L20" s="60" t="str">
        <f t="shared" si="3"/>
        <v xml:space="preserve"> </v>
      </c>
      <c r="M20" s="120">
        <v>71</v>
      </c>
      <c r="N20" s="59">
        <v>56.17</v>
      </c>
      <c r="O20" s="60">
        <f t="shared" si="4"/>
        <v>0.79112676056338027</v>
      </c>
      <c r="P20" s="120">
        <v>493.91</v>
      </c>
      <c r="Q20" s="59">
        <v>435.42</v>
      </c>
      <c r="R20" s="60">
        <f t="shared" si="5"/>
        <v>0.88157761535502421</v>
      </c>
      <c r="S20" s="15"/>
      <c r="T20" s="15"/>
      <c r="U20" s="15"/>
      <c r="V20" s="15"/>
    </row>
    <row r="21" spans="1:22" s="14" customFormat="1" ht="15" customHeight="1" outlineLevel="1" x14ac:dyDescent="0.25">
      <c r="A21" s="8"/>
      <c r="B21" s="12"/>
      <c r="C21" s="58" t="s">
        <v>180</v>
      </c>
      <c r="D21" s="120">
        <f t="shared" si="8"/>
        <v>439.14</v>
      </c>
      <c r="E21" s="59">
        <f t="shared" si="8"/>
        <v>488.14000000000004</v>
      </c>
      <c r="F21" s="60">
        <f t="shared" si="1"/>
        <v>1.1115817279227582</v>
      </c>
      <c r="G21" s="120">
        <v>7.6</v>
      </c>
      <c r="H21" s="59">
        <v>8.5</v>
      </c>
      <c r="I21" s="60">
        <f t="shared" si="2"/>
        <v>1.118421052631579</v>
      </c>
      <c r="J21" s="120"/>
      <c r="K21" s="59">
        <v>0.02</v>
      </c>
      <c r="L21" s="60" t="str">
        <f t="shared" si="3"/>
        <v xml:space="preserve"> </v>
      </c>
      <c r="M21" s="120">
        <v>19.39</v>
      </c>
      <c r="N21" s="59">
        <v>8.02</v>
      </c>
      <c r="O21" s="60">
        <f t="shared" si="4"/>
        <v>0.41361526560082512</v>
      </c>
      <c r="P21" s="120">
        <v>412.15</v>
      </c>
      <c r="Q21" s="59">
        <v>471.6</v>
      </c>
      <c r="R21" s="60">
        <f t="shared" si="5"/>
        <v>1.1442436006308383</v>
      </c>
      <c r="S21" s="15"/>
      <c r="T21" s="15"/>
      <c r="U21" s="15"/>
      <c r="V21" s="15"/>
    </row>
    <row r="22" spans="1:22" s="14" customFormat="1" ht="15" customHeight="1" outlineLevel="1" x14ac:dyDescent="0.25">
      <c r="A22" s="8"/>
      <c r="B22" s="12"/>
      <c r="C22" s="58" t="s">
        <v>118</v>
      </c>
      <c r="D22" s="120">
        <f t="shared" si="8"/>
        <v>466.04</v>
      </c>
      <c r="E22" s="59">
        <f t="shared" si="8"/>
        <v>314.10000000000002</v>
      </c>
      <c r="F22" s="60">
        <f t="shared" si="1"/>
        <v>0.67397648270534716</v>
      </c>
      <c r="G22" s="120">
        <v>4.71</v>
      </c>
      <c r="H22" s="59">
        <v>3.74</v>
      </c>
      <c r="I22" s="60">
        <f t="shared" si="2"/>
        <v>0.79405520169851385</v>
      </c>
      <c r="J22" s="120"/>
      <c r="K22" s="59"/>
      <c r="L22" s="60" t="str">
        <f t="shared" si="3"/>
        <v xml:space="preserve"> </v>
      </c>
      <c r="M22" s="120">
        <v>186.79</v>
      </c>
      <c r="N22" s="59">
        <v>70.48</v>
      </c>
      <c r="O22" s="60">
        <f t="shared" si="4"/>
        <v>0.37732212645216556</v>
      </c>
      <c r="P22" s="120">
        <v>274.54000000000002</v>
      </c>
      <c r="Q22" s="59">
        <v>239.88</v>
      </c>
      <c r="R22" s="60">
        <f t="shared" si="5"/>
        <v>0.8737524586581189</v>
      </c>
      <c r="S22" s="15"/>
      <c r="T22" s="15"/>
      <c r="U22" s="15"/>
      <c r="V22" s="15"/>
    </row>
    <row r="23" spans="1:22" ht="30.75" customHeight="1" x14ac:dyDescent="0.25">
      <c r="A23" s="9">
        <v>4</v>
      </c>
      <c r="B23" s="13"/>
      <c r="C23" s="130" t="s">
        <v>150</v>
      </c>
      <c r="D23" s="131">
        <f>SUM(D24:D28)</f>
        <v>4132.1900000000005</v>
      </c>
      <c r="E23" s="131">
        <f>SUM(E24:E28)</f>
        <v>6201.91</v>
      </c>
      <c r="F23" s="132">
        <f t="shared" si="1"/>
        <v>1.5008772587901329</v>
      </c>
      <c r="G23" s="131">
        <f>SUM(G24:G28)</f>
        <v>33.56</v>
      </c>
      <c r="H23" s="131">
        <f>SUM(H24:H28)</f>
        <v>743.56</v>
      </c>
      <c r="I23" s="132" t="str">
        <f t="shared" si="2"/>
        <v>св.200</v>
      </c>
      <c r="J23" s="131">
        <f>SUM(J24:J28)</f>
        <v>0</v>
      </c>
      <c r="K23" s="131">
        <f>SUM(K24:K28)</f>
        <v>42.96</v>
      </c>
      <c r="L23" s="132" t="str">
        <f t="shared" si="3"/>
        <v xml:space="preserve"> </v>
      </c>
      <c r="M23" s="131">
        <f>SUM(M24:M28)</f>
        <v>1785.4600000000003</v>
      </c>
      <c r="N23" s="131">
        <f>SUM(N24:N28)</f>
        <v>1787.5900000000001</v>
      </c>
      <c r="O23" s="132">
        <f t="shared" si="4"/>
        <v>1.0011929698789106</v>
      </c>
      <c r="P23" s="131">
        <f>SUM(P24:P28)</f>
        <v>2313.1699999999996</v>
      </c>
      <c r="Q23" s="131">
        <f>SUM(Q24:Q28)</f>
        <v>3627.7999999999997</v>
      </c>
      <c r="R23" s="132">
        <f t="shared" si="5"/>
        <v>1.5683239882931217</v>
      </c>
      <c r="S23" s="1"/>
      <c r="T23" s="1"/>
      <c r="U23" s="1"/>
      <c r="V23" s="1"/>
    </row>
    <row r="24" spans="1:22" s="7" customFormat="1" ht="15" customHeight="1" outlineLevel="1" x14ac:dyDescent="0.25">
      <c r="A24" s="8"/>
      <c r="B24" s="12"/>
      <c r="C24" s="58" t="s">
        <v>134</v>
      </c>
      <c r="D24" s="120">
        <f t="shared" ref="D24:E28" si="9">(G24+J24+M24+P24)</f>
        <v>2620.9700000000003</v>
      </c>
      <c r="E24" s="59">
        <f t="shared" si="9"/>
        <v>3357.58</v>
      </c>
      <c r="F24" s="60">
        <f t="shared" si="1"/>
        <v>1.2810448040229379</v>
      </c>
      <c r="G24" s="120">
        <v>30.4</v>
      </c>
      <c r="H24" s="59">
        <v>714.42</v>
      </c>
      <c r="I24" s="60" t="str">
        <f t="shared" si="2"/>
        <v>св.200</v>
      </c>
      <c r="J24" s="120"/>
      <c r="K24" s="59"/>
      <c r="L24" s="60" t="str">
        <f t="shared" si="3"/>
        <v xml:space="preserve"> </v>
      </c>
      <c r="M24" s="120">
        <v>1474.64</v>
      </c>
      <c r="N24" s="59">
        <v>1464.39</v>
      </c>
      <c r="O24" s="60">
        <f t="shared" si="4"/>
        <v>0.99304915097922208</v>
      </c>
      <c r="P24" s="120">
        <v>1115.93</v>
      </c>
      <c r="Q24" s="59">
        <v>1178.77</v>
      </c>
      <c r="R24" s="60">
        <f t="shared" si="5"/>
        <v>1.0563117758282328</v>
      </c>
      <c r="S24" s="1"/>
      <c r="T24" s="1"/>
      <c r="U24" s="1"/>
      <c r="V24" s="1"/>
    </row>
    <row r="25" spans="1:22" s="7" customFormat="1" ht="15" customHeight="1" outlineLevel="1" x14ac:dyDescent="0.25">
      <c r="A25" s="8"/>
      <c r="B25" s="12"/>
      <c r="C25" s="58" t="s">
        <v>117</v>
      </c>
      <c r="D25" s="120">
        <f t="shared" si="9"/>
        <v>653.53</v>
      </c>
      <c r="E25" s="59">
        <f t="shared" si="9"/>
        <v>1717.4</v>
      </c>
      <c r="F25" s="60" t="str">
        <f t="shared" si="1"/>
        <v>св.200</v>
      </c>
      <c r="G25" s="120">
        <v>2.02</v>
      </c>
      <c r="H25" s="59">
        <v>11.13</v>
      </c>
      <c r="I25" s="60" t="str">
        <f t="shared" si="2"/>
        <v>св.200</v>
      </c>
      <c r="J25" s="120"/>
      <c r="K25" s="59"/>
      <c r="L25" s="60" t="str">
        <f>IF(K25=0," ",IF(K25/J25*100&gt;200,"св.200",K25/J25))</f>
        <v xml:space="preserve"> </v>
      </c>
      <c r="M25" s="120">
        <v>131</v>
      </c>
      <c r="N25" s="59">
        <v>116.27</v>
      </c>
      <c r="O25" s="60">
        <f t="shared" si="4"/>
        <v>0.88755725190839696</v>
      </c>
      <c r="P25" s="120">
        <v>520.51</v>
      </c>
      <c r="Q25" s="59">
        <v>1590</v>
      </c>
      <c r="R25" s="60" t="str">
        <f t="shared" si="5"/>
        <v>св.200</v>
      </c>
      <c r="S25" s="1"/>
      <c r="T25" s="1"/>
      <c r="U25" s="1"/>
      <c r="V25" s="1"/>
    </row>
    <row r="26" spans="1:22" s="7" customFormat="1" ht="15" customHeight="1" outlineLevel="1" x14ac:dyDescent="0.25">
      <c r="A26" s="8"/>
      <c r="B26" s="12"/>
      <c r="C26" s="58" t="s">
        <v>116</v>
      </c>
      <c r="D26" s="120">
        <f t="shared" si="9"/>
        <v>127.88</v>
      </c>
      <c r="E26" s="59">
        <f t="shared" si="9"/>
        <v>279.55</v>
      </c>
      <c r="F26" s="60" t="str">
        <f t="shared" si="1"/>
        <v>св.200</v>
      </c>
      <c r="G26" s="120">
        <v>0.64</v>
      </c>
      <c r="H26" s="59">
        <v>15.62</v>
      </c>
      <c r="I26" s="60" t="str">
        <f t="shared" si="2"/>
        <v>св.200</v>
      </c>
      <c r="J26" s="120"/>
      <c r="K26" s="59"/>
      <c r="L26" s="60" t="str">
        <f t="shared" si="3"/>
        <v xml:space="preserve"> </v>
      </c>
      <c r="M26" s="120">
        <v>5.18</v>
      </c>
      <c r="N26" s="59">
        <v>4.67</v>
      </c>
      <c r="O26" s="60">
        <f t="shared" si="4"/>
        <v>0.90154440154440163</v>
      </c>
      <c r="P26" s="120">
        <v>122.06</v>
      </c>
      <c r="Q26" s="59">
        <v>259.26</v>
      </c>
      <c r="R26" s="60" t="str">
        <f t="shared" si="5"/>
        <v>св.200</v>
      </c>
      <c r="S26" s="1"/>
      <c r="T26" s="1"/>
      <c r="U26" s="1"/>
      <c r="V26" s="1"/>
    </row>
    <row r="27" spans="1:22" s="7" customFormat="1" ht="15" customHeight="1" outlineLevel="1" x14ac:dyDescent="0.25">
      <c r="A27" s="8"/>
      <c r="B27" s="12"/>
      <c r="C27" s="58" t="s">
        <v>115</v>
      </c>
      <c r="D27" s="120">
        <f t="shared" si="9"/>
        <v>415.26</v>
      </c>
      <c r="E27" s="59">
        <f t="shared" si="9"/>
        <v>521.41</v>
      </c>
      <c r="F27" s="60">
        <f t="shared" si="1"/>
        <v>1.2556229831912535</v>
      </c>
      <c r="G27" s="120">
        <v>0.11</v>
      </c>
      <c r="H27" s="59">
        <v>0.48</v>
      </c>
      <c r="I27" s="60" t="str">
        <f t="shared" si="2"/>
        <v>св.200</v>
      </c>
      <c r="J27" s="120"/>
      <c r="K27" s="59"/>
      <c r="L27" s="60" t="str">
        <f t="shared" si="3"/>
        <v xml:space="preserve"> </v>
      </c>
      <c r="M27" s="120">
        <v>100.16</v>
      </c>
      <c r="N27" s="59">
        <v>134.49</v>
      </c>
      <c r="O27" s="60">
        <f t="shared" si="4"/>
        <v>1.3427515974440896</v>
      </c>
      <c r="P27" s="120">
        <v>314.99</v>
      </c>
      <c r="Q27" s="59">
        <v>386.44</v>
      </c>
      <c r="R27" s="60">
        <f t="shared" si="5"/>
        <v>1.2268325978602495</v>
      </c>
      <c r="S27" s="1"/>
      <c r="T27" s="1"/>
      <c r="U27" s="1"/>
      <c r="V27" s="1"/>
    </row>
    <row r="28" spans="1:22" s="7" customFormat="1" ht="15" customHeight="1" outlineLevel="1" x14ac:dyDescent="0.25">
      <c r="A28" s="8"/>
      <c r="B28" s="12"/>
      <c r="C28" s="58" t="s">
        <v>114</v>
      </c>
      <c r="D28" s="120">
        <f t="shared" si="9"/>
        <v>314.55</v>
      </c>
      <c r="E28" s="59">
        <f t="shared" si="9"/>
        <v>325.97000000000003</v>
      </c>
      <c r="F28" s="60">
        <f t="shared" si="1"/>
        <v>1.0363058337307265</v>
      </c>
      <c r="G28" s="120">
        <v>0.39</v>
      </c>
      <c r="H28" s="59">
        <v>1.91</v>
      </c>
      <c r="I28" s="60" t="str">
        <f t="shared" si="2"/>
        <v>св.200</v>
      </c>
      <c r="J28" s="120"/>
      <c r="K28" s="59">
        <v>42.96</v>
      </c>
      <c r="L28" s="60" t="str">
        <f t="shared" si="3"/>
        <v xml:space="preserve"> </v>
      </c>
      <c r="M28" s="120">
        <v>74.48</v>
      </c>
      <c r="N28" s="59">
        <v>67.77</v>
      </c>
      <c r="O28" s="60">
        <f t="shared" si="4"/>
        <v>0.90990870032223403</v>
      </c>
      <c r="P28" s="120">
        <v>239.68</v>
      </c>
      <c r="Q28" s="59">
        <v>213.33</v>
      </c>
      <c r="R28" s="60">
        <f t="shared" si="5"/>
        <v>0.89006174899866486</v>
      </c>
      <c r="S28" s="1"/>
      <c r="T28" s="1"/>
      <c r="U28" s="1"/>
      <c r="V28" s="1"/>
    </row>
    <row r="29" spans="1:22" ht="29.25" customHeight="1" x14ac:dyDescent="0.25">
      <c r="A29" s="9">
        <v>5</v>
      </c>
      <c r="B29" s="13"/>
      <c r="C29" s="130" t="s">
        <v>113</v>
      </c>
      <c r="D29" s="131">
        <f t="shared" ref="D29:K29" si="10">SUM(D30:D40)</f>
        <v>22234.058400000002</v>
      </c>
      <c r="E29" s="131">
        <f t="shared" si="10"/>
        <v>20256.47</v>
      </c>
      <c r="F29" s="131">
        <f t="shared" si="10"/>
        <v>10.915160484330377</v>
      </c>
      <c r="G29" s="131">
        <f t="shared" si="10"/>
        <v>354.69</v>
      </c>
      <c r="H29" s="131">
        <f t="shared" si="10"/>
        <v>820.74999999999989</v>
      </c>
      <c r="I29" s="131">
        <f t="shared" si="10"/>
        <v>7.0396231227188526</v>
      </c>
      <c r="J29" s="131">
        <f t="shared" si="10"/>
        <v>0.69840000000000002</v>
      </c>
      <c r="K29" s="131">
        <f t="shared" si="10"/>
        <v>49.19</v>
      </c>
      <c r="L29" s="132" t="str">
        <f t="shared" si="3"/>
        <v>св.200</v>
      </c>
      <c r="M29" s="131">
        <f>SUM(M30:M40)</f>
        <v>4019.02</v>
      </c>
      <c r="N29" s="131">
        <f>SUM(N30:N40)</f>
        <v>3454.0900000000006</v>
      </c>
      <c r="O29" s="132">
        <f t="shared" si="4"/>
        <v>0.8594358823792867</v>
      </c>
      <c r="P29" s="131">
        <f>SUM(P30:P40)</f>
        <v>17859.649999999998</v>
      </c>
      <c r="Q29" s="131">
        <f>SUM(Q30:Q40)</f>
        <v>15932.44</v>
      </c>
      <c r="R29" s="132">
        <f t="shared" si="5"/>
        <v>0.89209139036879237</v>
      </c>
      <c r="S29" s="1"/>
      <c r="T29" s="1"/>
      <c r="U29" s="1"/>
      <c r="V29" s="1"/>
    </row>
    <row r="30" spans="1:22" s="7" customFormat="1" ht="15" customHeight="1" outlineLevel="1" x14ac:dyDescent="0.25">
      <c r="A30" s="8"/>
      <c r="B30" s="12"/>
      <c r="C30" s="58" t="s">
        <v>112</v>
      </c>
      <c r="D30" s="120">
        <f t="shared" ref="D30:E40" si="11">(G30+J30+M30+P30)</f>
        <v>984.81000000000006</v>
      </c>
      <c r="E30" s="59">
        <f t="shared" si="11"/>
        <v>774.34</v>
      </c>
      <c r="F30" s="60">
        <f t="shared" si="1"/>
        <v>0.78628364862257694</v>
      </c>
      <c r="G30" s="120">
        <v>6.45</v>
      </c>
      <c r="H30" s="59">
        <v>8.26</v>
      </c>
      <c r="I30" s="60">
        <f t="shared" si="2"/>
        <v>1.2806201550387597</v>
      </c>
      <c r="J30" s="120"/>
      <c r="K30" s="59">
        <v>37.04</v>
      </c>
      <c r="L30" s="60" t="str">
        <f t="shared" si="3"/>
        <v xml:space="preserve"> </v>
      </c>
      <c r="M30" s="120">
        <v>150.4</v>
      </c>
      <c r="N30" s="59">
        <v>82.42</v>
      </c>
      <c r="O30" s="60">
        <f t="shared" si="4"/>
        <v>0.54800531914893613</v>
      </c>
      <c r="P30" s="120">
        <v>827.96</v>
      </c>
      <c r="Q30" s="59">
        <v>646.62</v>
      </c>
      <c r="R30" s="60">
        <f t="shared" si="5"/>
        <v>0.78097975747620652</v>
      </c>
      <c r="S30" s="1"/>
      <c r="T30" s="1"/>
      <c r="U30" s="1"/>
      <c r="V30" s="1"/>
    </row>
    <row r="31" spans="1:22" s="7" customFormat="1" ht="15" customHeight="1" outlineLevel="1" x14ac:dyDescent="0.25">
      <c r="A31" s="8"/>
      <c r="B31" s="12"/>
      <c r="C31" s="58" t="s">
        <v>111</v>
      </c>
      <c r="D31" s="120">
        <f t="shared" si="11"/>
        <v>2268.5300000000002</v>
      </c>
      <c r="E31" s="59">
        <f t="shared" si="11"/>
        <v>1788.7399999999998</v>
      </c>
      <c r="F31" s="60">
        <f t="shared" si="1"/>
        <v>0.78850180513372081</v>
      </c>
      <c r="G31" s="120">
        <v>8.3800000000000008</v>
      </c>
      <c r="H31" s="59">
        <v>31.7</v>
      </c>
      <c r="I31" s="60" t="str">
        <f t="shared" si="2"/>
        <v>св.200</v>
      </c>
      <c r="J31" s="120"/>
      <c r="K31" s="59"/>
      <c r="L31" s="60" t="str">
        <f t="shared" si="3"/>
        <v xml:space="preserve"> </v>
      </c>
      <c r="M31" s="120">
        <v>187.79</v>
      </c>
      <c r="N31" s="59">
        <v>157.19</v>
      </c>
      <c r="O31" s="60">
        <f t="shared" si="4"/>
        <v>0.83705202619947816</v>
      </c>
      <c r="P31" s="120">
        <v>2072.36</v>
      </c>
      <c r="Q31" s="59">
        <v>1599.85</v>
      </c>
      <c r="R31" s="60">
        <f t="shared" si="5"/>
        <v>0.77199424810361128</v>
      </c>
      <c r="S31" s="1"/>
      <c r="T31" s="1"/>
      <c r="U31" s="1"/>
      <c r="V31" s="1"/>
    </row>
    <row r="32" spans="1:22" s="7" customFormat="1" ht="15" customHeight="1" outlineLevel="1" x14ac:dyDescent="0.25">
      <c r="A32" s="8"/>
      <c r="B32" s="12"/>
      <c r="C32" s="58" t="s">
        <v>110</v>
      </c>
      <c r="D32" s="120">
        <f t="shared" si="11"/>
        <v>915.1099999999999</v>
      </c>
      <c r="E32" s="59">
        <f t="shared" si="11"/>
        <v>1590.82</v>
      </c>
      <c r="F32" s="60">
        <f t="shared" si="1"/>
        <v>1.7383921058670544</v>
      </c>
      <c r="G32" s="120">
        <v>30.82</v>
      </c>
      <c r="H32" s="59">
        <v>177.67</v>
      </c>
      <c r="I32" s="60" t="str">
        <f t="shared" si="2"/>
        <v>св.200</v>
      </c>
      <c r="J32" s="120"/>
      <c r="K32" s="59"/>
      <c r="L32" s="60" t="str">
        <f t="shared" si="3"/>
        <v xml:space="preserve"> </v>
      </c>
      <c r="M32" s="120">
        <v>252.01</v>
      </c>
      <c r="N32" s="59">
        <v>204.8</v>
      </c>
      <c r="O32" s="60">
        <f t="shared" si="4"/>
        <v>0.81266616404110958</v>
      </c>
      <c r="P32" s="120">
        <v>632.28</v>
      </c>
      <c r="Q32" s="59">
        <v>1208.3499999999999</v>
      </c>
      <c r="R32" s="60">
        <f t="shared" si="5"/>
        <v>1.9110995128740431</v>
      </c>
      <c r="S32" s="1"/>
      <c r="T32" s="1"/>
      <c r="U32" s="1"/>
      <c r="V32" s="1"/>
    </row>
    <row r="33" spans="1:22" s="7" customFormat="1" ht="15" customHeight="1" outlineLevel="1" x14ac:dyDescent="0.25">
      <c r="A33" s="8"/>
      <c r="B33" s="12"/>
      <c r="C33" s="58" t="s">
        <v>109</v>
      </c>
      <c r="D33" s="120">
        <f t="shared" si="11"/>
        <v>1558.8700000000001</v>
      </c>
      <c r="E33" s="59">
        <f t="shared" si="11"/>
        <v>1540.19</v>
      </c>
      <c r="F33" s="60">
        <f t="shared" si="1"/>
        <v>0.98801696100380398</v>
      </c>
      <c r="G33" s="120">
        <v>15.05</v>
      </c>
      <c r="H33" s="59">
        <v>60.43</v>
      </c>
      <c r="I33" s="60" t="str">
        <f t="shared" si="2"/>
        <v>св.200</v>
      </c>
      <c r="J33" s="120"/>
      <c r="K33" s="59"/>
      <c r="L33" s="60" t="str">
        <f>IF(J33=0," ",IF(K33/J33*100&gt;200,"св.200",K33/J33))</f>
        <v xml:space="preserve"> </v>
      </c>
      <c r="M33" s="120">
        <v>403.37</v>
      </c>
      <c r="N33" s="59">
        <v>365.41</v>
      </c>
      <c r="O33" s="60">
        <f t="shared" si="4"/>
        <v>0.90589285271586883</v>
      </c>
      <c r="P33" s="120">
        <v>1140.45</v>
      </c>
      <c r="Q33" s="59">
        <v>1114.3499999999999</v>
      </c>
      <c r="R33" s="60">
        <f t="shared" si="5"/>
        <v>0.97711429698803087</v>
      </c>
      <c r="S33" s="1"/>
      <c r="T33" s="1"/>
      <c r="U33" s="1"/>
      <c r="V33" s="1"/>
    </row>
    <row r="34" spans="1:22" s="7" customFormat="1" ht="15" customHeight="1" outlineLevel="1" x14ac:dyDescent="0.25">
      <c r="A34" s="8"/>
      <c r="B34" s="12"/>
      <c r="C34" s="58" t="s">
        <v>108</v>
      </c>
      <c r="D34" s="120">
        <f t="shared" si="11"/>
        <v>5627.67</v>
      </c>
      <c r="E34" s="59">
        <f t="shared" si="11"/>
        <v>3683.81</v>
      </c>
      <c r="F34" s="60">
        <f t="shared" si="1"/>
        <v>0.65458884405091267</v>
      </c>
      <c r="G34" s="120">
        <v>37.72</v>
      </c>
      <c r="H34" s="59">
        <v>91.48</v>
      </c>
      <c r="I34" s="60" t="str">
        <f t="shared" si="2"/>
        <v>св.200</v>
      </c>
      <c r="J34" s="120"/>
      <c r="K34" s="59">
        <v>0.18</v>
      </c>
      <c r="L34" s="60" t="str">
        <f t="shared" si="3"/>
        <v xml:space="preserve"> </v>
      </c>
      <c r="M34" s="120">
        <v>952.29</v>
      </c>
      <c r="N34" s="59">
        <v>749.94</v>
      </c>
      <c r="O34" s="60">
        <f t="shared" si="4"/>
        <v>0.7875122074158083</v>
      </c>
      <c r="P34" s="120">
        <v>4637.66</v>
      </c>
      <c r="Q34" s="59">
        <v>2842.21</v>
      </c>
      <c r="R34" s="60">
        <f t="shared" si="5"/>
        <v>0.61285432739786883</v>
      </c>
      <c r="S34" s="1"/>
      <c r="T34" s="1"/>
      <c r="U34" s="1"/>
      <c r="V34" s="1"/>
    </row>
    <row r="35" spans="1:22" s="7" customFormat="1" ht="15" customHeight="1" outlineLevel="1" x14ac:dyDescent="0.25">
      <c r="A35" s="8"/>
      <c r="B35" s="12"/>
      <c r="C35" s="58" t="s">
        <v>107</v>
      </c>
      <c r="D35" s="120">
        <f t="shared" si="11"/>
        <v>2344.8584000000001</v>
      </c>
      <c r="E35" s="59">
        <f t="shared" si="11"/>
        <v>1769.42</v>
      </c>
      <c r="F35" s="60">
        <f t="shared" si="1"/>
        <v>0.754595671960405</v>
      </c>
      <c r="G35" s="120">
        <v>12.72</v>
      </c>
      <c r="H35" s="59">
        <v>45.49</v>
      </c>
      <c r="I35" s="60" t="str">
        <f t="shared" si="2"/>
        <v>св.200</v>
      </c>
      <c r="J35" s="120">
        <v>0.69840000000000002</v>
      </c>
      <c r="K35" s="59">
        <v>11.97</v>
      </c>
      <c r="L35" s="60" t="str">
        <f t="shared" si="3"/>
        <v>св.200</v>
      </c>
      <c r="M35" s="120">
        <v>194.33</v>
      </c>
      <c r="N35" s="59">
        <v>195.67</v>
      </c>
      <c r="O35" s="60">
        <f t="shared" si="4"/>
        <v>1.0068954870580968</v>
      </c>
      <c r="P35" s="120">
        <v>2137.11</v>
      </c>
      <c r="Q35" s="59">
        <v>1516.29</v>
      </c>
      <c r="R35" s="60">
        <f t="shared" si="5"/>
        <v>0.70950489212066759</v>
      </c>
      <c r="S35" s="1"/>
      <c r="T35" s="1"/>
      <c r="U35" s="1"/>
      <c r="V35" s="1"/>
    </row>
    <row r="36" spans="1:22" s="7" customFormat="1" ht="15" customHeight="1" outlineLevel="1" x14ac:dyDescent="0.25">
      <c r="A36" s="8"/>
      <c r="B36" s="12"/>
      <c r="C36" s="58" t="s">
        <v>106</v>
      </c>
      <c r="D36" s="120">
        <f t="shared" si="11"/>
        <v>6139.54</v>
      </c>
      <c r="E36" s="59">
        <f t="shared" si="11"/>
        <v>6315.59</v>
      </c>
      <c r="F36" s="60">
        <f t="shared" si="1"/>
        <v>1.0286747867104051</v>
      </c>
      <c r="G36" s="120">
        <v>198.11</v>
      </c>
      <c r="H36" s="59">
        <v>377.05</v>
      </c>
      <c r="I36" s="60">
        <f t="shared" si="2"/>
        <v>1.903235576195043</v>
      </c>
      <c r="J36" s="120"/>
      <c r="K36" s="59"/>
      <c r="L36" s="60"/>
      <c r="M36" s="120">
        <v>1300.55</v>
      </c>
      <c r="N36" s="59">
        <v>1098.3800000000001</v>
      </c>
      <c r="O36" s="60">
        <f t="shared" si="4"/>
        <v>0.84455038253046799</v>
      </c>
      <c r="P36" s="120">
        <v>4640.88</v>
      </c>
      <c r="Q36" s="59">
        <v>4840.16</v>
      </c>
      <c r="R36" s="60">
        <f t="shared" si="5"/>
        <v>1.0429401320439227</v>
      </c>
      <c r="S36" s="1"/>
      <c r="T36" s="1"/>
      <c r="U36" s="1"/>
      <c r="V36" s="1"/>
    </row>
    <row r="37" spans="1:22" s="7" customFormat="1" ht="15" customHeight="1" outlineLevel="1" x14ac:dyDescent="0.25">
      <c r="A37" s="8"/>
      <c r="B37" s="12"/>
      <c r="C37" s="58" t="s">
        <v>105</v>
      </c>
      <c r="D37" s="120">
        <f t="shared" si="11"/>
        <v>254.04000000000002</v>
      </c>
      <c r="E37" s="59">
        <f t="shared" si="11"/>
        <v>139.1</v>
      </c>
      <c r="F37" s="60">
        <f t="shared" ref="F37:F62" si="12">IF(D37=0," ",IF(E37/D37*100&gt;200,"св.200",E37/D37))</f>
        <v>0.54755156668241212</v>
      </c>
      <c r="G37" s="120">
        <v>1.74</v>
      </c>
      <c r="H37" s="59">
        <v>3.31</v>
      </c>
      <c r="I37" s="60">
        <f t="shared" si="2"/>
        <v>1.9022988505747127</v>
      </c>
      <c r="J37" s="120"/>
      <c r="K37" s="59"/>
      <c r="L37" s="60" t="str">
        <f t="shared" ref="L37:L65" si="13">IF(J37=0," ",IF(K37/J37*100&gt;200,"св.200",K37/J37))</f>
        <v xml:space="preserve"> </v>
      </c>
      <c r="M37" s="120">
        <v>36.840000000000003</v>
      </c>
      <c r="N37" s="59">
        <v>29.34</v>
      </c>
      <c r="O37" s="60">
        <f t="shared" ref="O37:O67" si="14">IF(M37=0," ",IF(N37/M37*100&gt;200,"св.200",N37/M37))</f>
        <v>0.7964169381107491</v>
      </c>
      <c r="P37" s="120">
        <v>215.46</v>
      </c>
      <c r="Q37" s="59">
        <v>106.45</v>
      </c>
      <c r="R37" s="60">
        <f t="shared" ref="R37:R62" si="15">IF(P37=0," ",IF(Q37/P37*100&gt;200,"св.200",Q37/P37))</f>
        <v>0.49405922212939757</v>
      </c>
      <c r="S37" s="1"/>
      <c r="T37" s="1"/>
      <c r="U37" s="1"/>
      <c r="V37" s="1"/>
    </row>
    <row r="38" spans="1:22" s="7" customFormat="1" ht="15" customHeight="1" outlineLevel="1" x14ac:dyDescent="0.25">
      <c r="A38" s="8"/>
      <c r="B38" s="12"/>
      <c r="C38" s="58" t="s">
        <v>104</v>
      </c>
      <c r="D38" s="120">
        <f t="shared" si="11"/>
        <v>708.93000000000006</v>
      </c>
      <c r="E38" s="59">
        <f t="shared" si="11"/>
        <v>937.92000000000007</v>
      </c>
      <c r="F38" s="60">
        <f t="shared" si="12"/>
        <v>1.3230079133341797</v>
      </c>
      <c r="G38" s="120">
        <v>19.95</v>
      </c>
      <c r="H38" s="59">
        <v>14.67</v>
      </c>
      <c r="I38" s="60">
        <f t="shared" si="2"/>
        <v>0.73533834586466162</v>
      </c>
      <c r="J38" s="120"/>
      <c r="K38" s="59"/>
      <c r="L38" s="60" t="str">
        <f t="shared" si="13"/>
        <v xml:space="preserve"> </v>
      </c>
      <c r="M38" s="120">
        <v>261</v>
      </c>
      <c r="N38" s="59">
        <v>248.13</v>
      </c>
      <c r="O38" s="60">
        <f t="shared" si="14"/>
        <v>0.95068965517241377</v>
      </c>
      <c r="P38" s="120">
        <v>427.98</v>
      </c>
      <c r="Q38" s="59">
        <v>675.12</v>
      </c>
      <c r="R38" s="60">
        <f t="shared" si="15"/>
        <v>1.5774568905089021</v>
      </c>
      <c r="S38" s="1"/>
      <c r="T38" s="1"/>
      <c r="U38" s="1"/>
      <c r="V38" s="1"/>
    </row>
    <row r="39" spans="1:22" s="7" customFormat="1" ht="15" customHeight="1" outlineLevel="1" x14ac:dyDescent="0.25">
      <c r="A39" s="8"/>
      <c r="B39" s="12"/>
      <c r="C39" s="58" t="s">
        <v>103</v>
      </c>
      <c r="D39" s="120">
        <f t="shared" si="11"/>
        <v>560.91</v>
      </c>
      <c r="E39" s="59">
        <f t="shared" si="11"/>
        <v>526.93000000000006</v>
      </c>
      <c r="F39" s="60">
        <f t="shared" si="12"/>
        <v>0.93941987128059778</v>
      </c>
      <c r="G39" s="120">
        <v>15.37</v>
      </c>
      <c r="H39" s="59">
        <v>1.06</v>
      </c>
      <c r="I39" s="60">
        <f t="shared" si="2"/>
        <v>6.8965517241379323E-2</v>
      </c>
      <c r="J39" s="120"/>
      <c r="K39" s="59"/>
      <c r="L39" s="60" t="str">
        <f t="shared" si="13"/>
        <v xml:space="preserve"> </v>
      </c>
      <c r="M39" s="120">
        <v>160.85</v>
      </c>
      <c r="N39" s="59">
        <v>132.46</v>
      </c>
      <c r="O39" s="60">
        <f t="shared" si="14"/>
        <v>0.82350015542430843</v>
      </c>
      <c r="P39" s="120">
        <v>384.69</v>
      </c>
      <c r="Q39" s="59">
        <v>393.41</v>
      </c>
      <c r="R39" s="60">
        <f t="shared" si="15"/>
        <v>1.022667602485118</v>
      </c>
      <c r="S39" s="1"/>
      <c r="T39" s="1"/>
      <c r="U39" s="1"/>
      <c r="V39" s="1"/>
    </row>
    <row r="40" spans="1:22" s="7" customFormat="1" ht="15" customHeight="1" outlineLevel="1" x14ac:dyDescent="0.25">
      <c r="A40" s="8"/>
      <c r="B40" s="12"/>
      <c r="C40" s="58" t="s">
        <v>102</v>
      </c>
      <c r="D40" s="120">
        <f t="shared" si="11"/>
        <v>870.79000000000008</v>
      </c>
      <c r="E40" s="59">
        <f t="shared" si="11"/>
        <v>1189.6099999999999</v>
      </c>
      <c r="F40" s="60">
        <f t="shared" si="12"/>
        <v>1.3661273096843094</v>
      </c>
      <c r="G40" s="120">
        <v>8.3800000000000008</v>
      </c>
      <c r="H40" s="59">
        <v>9.6300000000000008</v>
      </c>
      <c r="I40" s="60">
        <f t="shared" si="2"/>
        <v>1.1491646778042959</v>
      </c>
      <c r="J40" s="120"/>
      <c r="K40" s="59"/>
      <c r="L40" s="60" t="str">
        <f t="shared" si="13"/>
        <v xml:space="preserve"> </v>
      </c>
      <c r="M40" s="120">
        <v>119.59</v>
      </c>
      <c r="N40" s="59">
        <v>190.35</v>
      </c>
      <c r="O40" s="60">
        <f t="shared" si="14"/>
        <v>1.5916882682498537</v>
      </c>
      <c r="P40" s="120">
        <v>742.82</v>
      </c>
      <c r="Q40" s="59">
        <v>989.63</v>
      </c>
      <c r="R40" s="60">
        <f t="shared" si="15"/>
        <v>1.3322608438114212</v>
      </c>
      <c r="S40" s="1"/>
      <c r="T40" s="1"/>
      <c r="U40" s="1"/>
      <c r="V40" s="1"/>
    </row>
    <row r="41" spans="1:22" ht="30.75" customHeight="1" x14ac:dyDescent="0.25">
      <c r="A41" s="9">
        <v>6</v>
      </c>
      <c r="B41" s="13"/>
      <c r="C41" s="130" t="s">
        <v>101</v>
      </c>
      <c r="D41" s="131">
        <f>SUM(D42:D46)</f>
        <v>2473.1437000000005</v>
      </c>
      <c r="E41" s="131">
        <f>SUM(E42:E46)</f>
        <v>2706.08</v>
      </c>
      <c r="F41" s="132">
        <f t="shared" si="12"/>
        <v>1.0941863184092373</v>
      </c>
      <c r="G41" s="131">
        <f>SUM(G42:G46)</f>
        <v>228.17370000000003</v>
      </c>
      <c r="H41" s="131">
        <f>SUM(H42:H46)</f>
        <v>307.83</v>
      </c>
      <c r="I41" s="132">
        <f t="shared" si="2"/>
        <v>1.3491037748872896</v>
      </c>
      <c r="J41" s="131">
        <f>SUM(J42:J46)</f>
        <v>107.95</v>
      </c>
      <c r="K41" s="131">
        <f>SUM(K42:K46)</f>
        <v>59.290000000000006</v>
      </c>
      <c r="L41" s="132">
        <f t="shared" si="13"/>
        <v>0.54923575729504404</v>
      </c>
      <c r="M41" s="131">
        <f>SUM(M42:M46)</f>
        <v>418.57</v>
      </c>
      <c r="N41" s="131">
        <f>SUM(N42:N46)</f>
        <v>495.35</v>
      </c>
      <c r="O41" s="132">
        <f t="shared" si="14"/>
        <v>1.1834340731538333</v>
      </c>
      <c r="P41" s="131">
        <f>SUM(P42:P46)</f>
        <v>1718.45</v>
      </c>
      <c r="Q41" s="131">
        <f>SUM(Q42:Q46)</f>
        <v>1843.6100000000001</v>
      </c>
      <c r="R41" s="132">
        <f t="shared" si="15"/>
        <v>1.0728330763187757</v>
      </c>
      <c r="S41" s="1"/>
      <c r="T41" s="1"/>
      <c r="U41" s="1"/>
      <c r="V41" s="1"/>
    </row>
    <row r="42" spans="1:22" s="7" customFormat="1" ht="15" customHeight="1" outlineLevel="1" x14ac:dyDescent="0.25">
      <c r="A42" s="8"/>
      <c r="B42" s="12"/>
      <c r="C42" s="58" t="s">
        <v>100</v>
      </c>
      <c r="D42" s="120">
        <f t="shared" ref="D42:E45" si="16">(G42+J42+M42+P42)</f>
        <v>877.91</v>
      </c>
      <c r="E42" s="59">
        <f t="shared" si="16"/>
        <v>1006.31</v>
      </c>
      <c r="F42" s="60">
        <f t="shared" si="12"/>
        <v>1.1462564499777881</v>
      </c>
      <c r="G42" s="120">
        <v>176.3</v>
      </c>
      <c r="H42" s="59">
        <v>247.78</v>
      </c>
      <c r="I42" s="60">
        <f t="shared" si="2"/>
        <v>1.405445263754963</v>
      </c>
      <c r="J42" s="120">
        <v>6.52</v>
      </c>
      <c r="K42" s="59">
        <v>10.41</v>
      </c>
      <c r="L42" s="60">
        <f>IF(K42=0," ",IF(K42/J42*100&gt;200,"св.200",K42/J42))</f>
        <v>1.5966257668711659</v>
      </c>
      <c r="M42" s="120">
        <v>272.7</v>
      </c>
      <c r="N42" s="59">
        <v>323.07</v>
      </c>
      <c r="O42" s="60">
        <f t="shared" si="14"/>
        <v>1.1847084708470847</v>
      </c>
      <c r="P42" s="120">
        <v>422.39</v>
      </c>
      <c r="Q42" s="59">
        <v>425.05</v>
      </c>
      <c r="R42" s="60">
        <f t="shared" si="15"/>
        <v>1.0062974975733328</v>
      </c>
      <c r="S42" s="1"/>
      <c r="T42" s="1"/>
      <c r="U42" s="1"/>
      <c r="V42" s="1"/>
    </row>
    <row r="43" spans="1:22" s="7" customFormat="1" ht="15" customHeight="1" outlineLevel="1" x14ac:dyDescent="0.25">
      <c r="A43" s="8"/>
      <c r="B43" s="12"/>
      <c r="C43" s="58" t="s">
        <v>99</v>
      </c>
      <c r="D43" s="120">
        <f t="shared" si="16"/>
        <v>730.47</v>
      </c>
      <c r="E43" s="59">
        <f t="shared" si="16"/>
        <v>713.55</v>
      </c>
      <c r="F43" s="60">
        <f t="shared" si="12"/>
        <v>0.97683683108135844</v>
      </c>
      <c r="G43" s="120">
        <v>48.35</v>
      </c>
      <c r="H43" s="59">
        <v>49.66</v>
      </c>
      <c r="I43" s="60">
        <f t="shared" si="2"/>
        <v>1.0270941054808687</v>
      </c>
      <c r="J43" s="120">
        <v>101.4</v>
      </c>
      <c r="K43" s="59">
        <v>48.85</v>
      </c>
      <c r="L43" s="60">
        <f t="shared" si="13"/>
        <v>0.48175542406311633</v>
      </c>
      <c r="M43" s="120">
        <v>28.64</v>
      </c>
      <c r="N43" s="59">
        <v>20.92</v>
      </c>
      <c r="O43" s="60">
        <f t="shared" si="14"/>
        <v>0.73044692737430172</v>
      </c>
      <c r="P43" s="120">
        <v>552.08000000000004</v>
      </c>
      <c r="Q43" s="59">
        <v>594.12</v>
      </c>
      <c r="R43" s="60">
        <f t="shared" si="15"/>
        <v>1.0761483842921316</v>
      </c>
      <c r="S43" s="1"/>
      <c r="T43" s="1"/>
      <c r="U43" s="1"/>
      <c r="V43" s="1"/>
    </row>
    <row r="44" spans="1:22" s="7" customFormat="1" ht="15" customHeight="1" outlineLevel="1" x14ac:dyDescent="0.25">
      <c r="A44" s="8"/>
      <c r="B44" s="12"/>
      <c r="C44" s="58" t="s">
        <v>98</v>
      </c>
      <c r="D44" s="120">
        <f t="shared" si="16"/>
        <v>231.99369999999999</v>
      </c>
      <c r="E44" s="59">
        <f t="shared" si="16"/>
        <v>314.35999999999996</v>
      </c>
      <c r="F44" s="60">
        <f t="shared" si="12"/>
        <v>1.3550367962578294</v>
      </c>
      <c r="G44" s="120">
        <v>1.3699999999999999E-2</v>
      </c>
      <c r="H44" s="59">
        <v>7.01</v>
      </c>
      <c r="I44" s="60" t="str">
        <f t="shared" si="2"/>
        <v>св.200</v>
      </c>
      <c r="J44" s="120"/>
      <c r="K44" s="59"/>
      <c r="L44" s="60" t="str">
        <f t="shared" si="13"/>
        <v xml:space="preserve"> </v>
      </c>
      <c r="M44" s="120">
        <v>32.799999999999997</v>
      </c>
      <c r="N44" s="59">
        <v>23.33</v>
      </c>
      <c r="O44" s="60">
        <f t="shared" si="14"/>
        <v>0.71128048780487807</v>
      </c>
      <c r="P44" s="120">
        <v>199.18</v>
      </c>
      <c r="Q44" s="59">
        <v>284.02</v>
      </c>
      <c r="R44" s="60">
        <f t="shared" si="15"/>
        <v>1.4259463801586503</v>
      </c>
      <c r="S44" s="1"/>
      <c r="T44" s="1"/>
      <c r="U44" s="1"/>
      <c r="V44" s="1"/>
    </row>
    <row r="45" spans="1:22" s="7" customFormat="1" ht="15" customHeight="1" outlineLevel="1" x14ac:dyDescent="0.25">
      <c r="A45" s="8"/>
      <c r="B45" s="12"/>
      <c r="C45" s="58" t="s">
        <v>97</v>
      </c>
      <c r="D45" s="120">
        <f t="shared" si="16"/>
        <v>270.03000000000003</v>
      </c>
      <c r="E45" s="59">
        <f t="shared" si="16"/>
        <v>277.86</v>
      </c>
      <c r="F45" s="60">
        <f t="shared" si="12"/>
        <v>1.0289967781357627</v>
      </c>
      <c r="G45" s="120">
        <v>3.49</v>
      </c>
      <c r="H45" s="59">
        <v>3.37</v>
      </c>
      <c r="I45" s="60">
        <f t="shared" si="2"/>
        <v>0.96561604584527216</v>
      </c>
      <c r="J45" s="120"/>
      <c r="K45" s="59"/>
      <c r="L45" s="60" t="str">
        <f t="shared" si="13"/>
        <v xml:space="preserve"> </v>
      </c>
      <c r="M45" s="120">
        <v>47.99</v>
      </c>
      <c r="N45" s="59">
        <v>48.06</v>
      </c>
      <c r="O45" s="60">
        <f t="shared" si="14"/>
        <v>1.0014586372160867</v>
      </c>
      <c r="P45" s="120">
        <v>218.55</v>
      </c>
      <c r="Q45" s="59">
        <v>226.43</v>
      </c>
      <c r="R45" s="60">
        <f t="shared" si="15"/>
        <v>1.0360558224662548</v>
      </c>
      <c r="S45" s="1"/>
      <c r="T45" s="1"/>
      <c r="U45" s="1"/>
      <c r="V45" s="1"/>
    </row>
    <row r="46" spans="1:22" s="7" customFormat="1" ht="15" customHeight="1" outlineLevel="1" x14ac:dyDescent="0.25">
      <c r="A46" s="8"/>
      <c r="B46" s="12"/>
      <c r="C46" s="58" t="s">
        <v>181</v>
      </c>
      <c r="D46" s="120">
        <f>(G46+J46+M46+P46)</f>
        <v>362.74</v>
      </c>
      <c r="E46" s="59">
        <f>(H46+K46+N46+Q46)</f>
        <v>394</v>
      </c>
      <c r="F46" s="60">
        <f t="shared" si="12"/>
        <v>1.0861774273584386</v>
      </c>
      <c r="G46" s="120">
        <v>0.02</v>
      </c>
      <c r="H46" s="59">
        <v>0.01</v>
      </c>
      <c r="I46" s="60">
        <f t="shared" si="2"/>
        <v>0.5</v>
      </c>
      <c r="J46" s="120">
        <v>0.03</v>
      </c>
      <c r="K46" s="59">
        <v>0.03</v>
      </c>
      <c r="L46" s="60">
        <f t="shared" si="13"/>
        <v>1</v>
      </c>
      <c r="M46" s="120">
        <v>36.44</v>
      </c>
      <c r="N46" s="59">
        <v>79.97</v>
      </c>
      <c r="O46" s="60" t="str">
        <f t="shared" si="14"/>
        <v>св.200</v>
      </c>
      <c r="P46" s="120">
        <v>326.25</v>
      </c>
      <c r="Q46" s="59">
        <v>313.99</v>
      </c>
      <c r="R46" s="60">
        <f t="shared" si="15"/>
        <v>0.96242145593869732</v>
      </c>
      <c r="S46" s="1"/>
      <c r="T46" s="1"/>
      <c r="U46" s="1"/>
      <c r="V46" s="1"/>
    </row>
    <row r="47" spans="1:22" ht="30.75" customHeight="1" x14ac:dyDescent="0.25">
      <c r="A47" s="9">
        <v>7</v>
      </c>
      <c r="B47" s="13"/>
      <c r="C47" s="130" t="s">
        <v>149</v>
      </c>
      <c r="D47" s="131">
        <f>SUM(D48:D54)</f>
        <v>2843.6299999999997</v>
      </c>
      <c r="E47" s="131">
        <f>SUM(E48:E54)</f>
        <v>3128.13</v>
      </c>
      <c r="F47" s="132">
        <f t="shared" si="12"/>
        <v>1.1000481778571758</v>
      </c>
      <c r="G47" s="131">
        <f>SUM(G48:G54)</f>
        <v>159.29000000000002</v>
      </c>
      <c r="H47" s="131">
        <f>SUM(H48:H54)</f>
        <v>593.66000000000008</v>
      </c>
      <c r="I47" s="132" t="str">
        <f t="shared" si="2"/>
        <v>св.200</v>
      </c>
      <c r="J47" s="131">
        <f>SUM(J48:J54)</f>
        <v>2.59</v>
      </c>
      <c r="K47" s="131">
        <f>SUM(K48:K54)</f>
        <v>7.5</v>
      </c>
      <c r="L47" s="132" t="str">
        <f t="shared" si="13"/>
        <v>св.200</v>
      </c>
      <c r="M47" s="131">
        <f>SUM(M48:M54)</f>
        <v>970.31</v>
      </c>
      <c r="N47" s="131">
        <f>SUM(N48:N54)</f>
        <v>832.18000000000006</v>
      </c>
      <c r="O47" s="132">
        <f t="shared" si="14"/>
        <v>0.8576434335418579</v>
      </c>
      <c r="P47" s="131">
        <f>SUM(P48:P54)</f>
        <v>1711.44</v>
      </c>
      <c r="Q47" s="131">
        <f>SUM(Q48:Q54)</f>
        <v>1694.7900000000002</v>
      </c>
      <c r="R47" s="132">
        <f t="shared" si="15"/>
        <v>0.99027135044173331</v>
      </c>
      <c r="S47" s="1"/>
      <c r="T47" s="1"/>
      <c r="U47" s="1"/>
      <c r="V47" s="1"/>
    </row>
    <row r="48" spans="1:22" s="7" customFormat="1" ht="15" customHeight="1" outlineLevel="1" x14ac:dyDescent="0.25">
      <c r="A48" s="8"/>
      <c r="B48" s="12"/>
      <c r="C48" s="58" t="s">
        <v>148</v>
      </c>
      <c r="D48" s="120">
        <f t="shared" ref="D48:E54" si="17">(G48+J48+M48+P48)</f>
        <v>1303.6399999999999</v>
      </c>
      <c r="E48" s="59">
        <f t="shared" si="17"/>
        <v>1438.77</v>
      </c>
      <c r="F48" s="60">
        <f t="shared" si="12"/>
        <v>1.1036559172777762</v>
      </c>
      <c r="G48" s="120">
        <v>140.38</v>
      </c>
      <c r="H48" s="59">
        <v>550.25</v>
      </c>
      <c r="I48" s="60" t="str">
        <f t="shared" ref="I48:I54" si="18">IF(G48=0," ",IF(H48/G48*100&gt;200,"св.200",H48/G48))</f>
        <v>св.200</v>
      </c>
      <c r="J48" s="120"/>
      <c r="K48" s="59">
        <v>2.89</v>
      </c>
      <c r="L48" s="60" t="str">
        <f t="shared" si="13"/>
        <v xml:space="preserve"> </v>
      </c>
      <c r="M48" s="120">
        <v>632.75</v>
      </c>
      <c r="N48" s="59">
        <v>475.17</v>
      </c>
      <c r="O48" s="60">
        <f t="shared" si="14"/>
        <v>0.75096009482418025</v>
      </c>
      <c r="P48" s="120">
        <v>530.51</v>
      </c>
      <c r="Q48" s="59">
        <v>410.46</v>
      </c>
      <c r="R48" s="60">
        <f t="shared" si="15"/>
        <v>0.77370831841058596</v>
      </c>
      <c r="S48" s="1"/>
      <c r="T48" s="1"/>
      <c r="U48" s="1"/>
      <c r="V48" s="1"/>
    </row>
    <row r="49" spans="1:22" s="7" customFormat="1" ht="15" customHeight="1" outlineLevel="1" x14ac:dyDescent="0.25">
      <c r="A49" s="8"/>
      <c r="B49" s="12"/>
      <c r="C49" s="58" t="s">
        <v>96</v>
      </c>
      <c r="D49" s="120">
        <f t="shared" si="17"/>
        <v>314.33999999999997</v>
      </c>
      <c r="E49" s="59">
        <f t="shared" si="17"/>
        <v>346.59999999999997</v>
      </c>
      <c r="F49" s="60">
        <f t="shared" si="12"/>
        <v>1.1026277279379015</v>
      </c>
      <c r="G49" s="120">
        <v>0.15</v>
      </c>
      <c r="H49" s="59">
        <v>1.98</v>
      </c>
      <c r="I49" s="60" t="str">
        <f>IF(G49=0," ",IF(H49/G49*100&gt;200,"св.200",H49/G49))</f>
        <v>св.200</v>
      </c>
      <c r="J49" s="120"/>
      <c r="K49" s="59">
        <v>0.24</v>
      </c>
      <c r="L49" s="60" t="str">
        <f t="shared" si="13"/>
        <v xml:space="preserve"> </v>
      </c>
      <c r="M49" s="120">
        <v>34.5</v>
      </c>
      <c r="N49" s="59">
        <v>51.35</v>
      </c>
      <c r="O49" s="60">
        <f t="shared" si="14"/>
        <v>1.4884057971014493</v>
      </c>
      <c r="P49" s="120">
        <v>279.69</v>
      </c>
      <c r="Q49" s="59">
        <v>293.02999999999997</v>
      </c>
      <c r="R49" s="60">
        <f t="shared" si="15"/>
        <v>1.0476956630555256</v>
      </c>
      <c r="S49" s="1"/>
      <c r="T49" s="1"/>
      <c r="U49" s="1"/>
      <c r="V49" s="1"/>
    </row>
    <row r="50" spans="1:22" s="7" customFormat="1" ht="15" customHeight="1" outlineLevel="1" x14ac:dyDescent="0.25">
      <c r="A50" s="8"/>
      <c r="B50" s="12"/>
      <c r="C50" s="58" t="s">
        <v>95</v>
      </c>
      <c r="D50" s="120">
        <f t="shared" si="17"/>
        <v>271.26</v>
      </c>
      <c r="E50" s="59">
        <f t="shared" si="17"/>
        <v>242.25</v>
      </c>
      <c r="F50" s="60">
        <f t="shared" si="12"/>
        <v>0.8930546339305464</v>
      </c>
      <c r="G50" s="120">
        <v>0.31</v>
      </c>
      <c r="H50" s="59">
        <v>1.1100000000000001</v>
      </c>
      <c r="I50" s="60" t="str">
        <f t="shared" si="18"/>
        <v>св.200</v>
      </c>
      <c r="J50" s="120">
        <v>1.07</v>
      </c>
      <c r="K50" s="59">
        <v>1.91</v>
      </c>
      <c r="L50" s="60">
        <f t="shared" si="13"/>
        <v>1.7850467289719625</v>
      </c>
      <c r="M50" s="120">
        <v>78.22</v>
      </c>
      <c r="N50" s="59">
        <v>61.15</v>
      </c>
      <c r="O50" s="60">
        <f t="shared" si="14"/>
        <v>0.78176936844796729</v>
      </c>
      <c r="P50" s="120">
        <v>191.66</v>
      </c>
      <c r="Q50" s="59">
        <v>178.08</v>
      </c>
      <c r="R50" s="60">
        <f t="shared" si="15"/>
        <v>0.92914536157779404</v>
      </c>
      <c r="S50" s="1"/>
      <c r="T50" s="1"/>
      <c r="U50" s="1"/>
      <c r="V50" s="1"/>
    </row>
    <row r="51" spans="1:22" s="7" customFormat="1" ht="15" customHeight="1" outlineLevel="1" x14ac:dyDescent="0.25">
      <c r="A51" s="8"/>
      <c r="B51" s="12"/>
      <c r="C51" s="58" t="s">
        <v>94</v>
      </c>
      <c r="D51" s="120">
        <f t="shared" si="17"/>
        <v>89.68</v>
      </c>
      <c r="E51" s="59">
        <f t="shared" si="17"/>
        <v>190.01</v>
      </c>
      <c r="F51" s="60" t="str">
        <f t="shared" si="12"/>
        <v>св.200</v>
      </c>
      <c r="G51" s="120">
        <v>4.96</v>
      </c>
      <c r="H51" s="59">
        <v>4.84</v>
      </c>
      <c r="I51" s="60">
        <f t="shared" si="18"/>
        <v>0.97580645161290325</v>
      </c>
      <c r="J51" s="120"/>
      <c r="K51" s="59">
        <v>0.91</v>
      </c>
      <c r="L51" s="60"/>
      <c r="M51" s="120">
        <v>22.64</v>
      </c>
      <c r="N51" s="59">
        <v>76.2</v>
      </c>
      <c r="O51" s="60" t="str">
        <f t="shared" si="14"/>
        <v>св.200</v>
      </c>
      <c r="P51" s="120">
        <v>62.08</v>
      </c>
      <c r="Q51" s="59">
        <v>108.06</v>
      </c>
      <c r="R51" s="60">
        <f t="shared" si="15"/>
        <v>1.7406572164948455</v>
      </c>
      <c r="S51" s="1"/>
      <c r="T51" s="1"/>
      <c r="U51" s="1"/>
      <c r="V51" s="1"/>
    </row>
    <row r="52" spans="1:22" s="7" customFormat="1" ht="15" customHeight="1" outlineLevel="1" x14ac:dyDescent="0.25">
      <c r="A52" s="8"/>
      <c r="B52" s="12"/>
      <c r="C52" s="58" t="s">
        <v>93</v>
      </c>
      <c r="D52" s="120">
        <f t="shared" si="17"/>
        <v>226.41000000000003</v>
      </c>
      <c r="E52" s="59">
        <f t="shared" si="17"/>
        <v>281.18</v>
      </c>
      <c r="F52" s="60">
        <f t="shared" si="12"/>
        <v>1.2419062762245483</v>
      </c>
      <c r="G52" s="120">
        <v>12.43</v>
      </c>
      <c r="H52" s="59">
        <v>32.28</v>
      </c>
      <c r="I52" s="60" t="str">
        <f t="shared" si="18"/>
        <v>св.200</v>
      </c>
      <c r="J52" s="120"/>
      <c r="K52" s="59"/>
      <c r="L52" s="60" t="str">
        <f t="shared" si="13"/>
        <v xml:space="preserve"> </v>
      </c>
      <c r="M52" s="120">
        <v>91.18</v>
      </c>
      <c r="N52" s="59">
        <v>73.08</v>
      </c>
      <c r="O52" s="60">
        <f t="shared" si="14"/>
        <v>0.80149155516560644</v>
      </c>
      <c r="P52" s="120">
        <v>122.8</v>
      </c>
      <c r="Q52" s="59">
        <v>175.82</v>
      </c>
      <c r="R52" s="60">
        <f t="shared" si="15"/>
        <v>1.4317589576547232</v>
      </c>
      <c r="S52" s="1"/>
      <c r="T52" s="1"/>
      <c r="U52" s="1"/>
      <c r="V52" s="1"/>
    </row>
    <row r="53" spans="1:22" s="7" customFormat="1" ht="15" customHeight="1" outlineLevel="1" x14ac:dyDescent="0.25">
      <c r="A53" s="8"/>
      <c r="B53" s="12"/>
      <c r="C53" s="58" t="s">
        <v>92</v>
      </c>
      <c r="D53" s="120">
        <f t="shared" si="17"/>
        <v>543.1</v>
      </c>
      <c r="E53" s="59">
        <f t="shared" si="17"/>
        <v>539.73</v>
      </c>
      <c r="F53" s="60">
        <f t="shared" si="12"/>
        <v>0.99379488123734117</v>
      </c>
      <c r="G53" s="120">
        <v>0.86</v>
      </c>
      <c r="H53" s="59">
        <v>3</v>
      </c>
      <c r="I53" s="60" t="str">
        <f t="shared" si="18"/>
        <v>св.200</v>
      </c>
      <c r="J53" s="120">
        <v>0.01</v>
      </c>
      <c r="K53" s="59">
        <v>0.03</v>
      </c>
      <c r="L53" s="60" t="str">
        <f t="shared" si="13"/>
        <v>св.200</v>
      </c>
      <c r="M53" s="120">
        <v>98.48</v>
      </c>
      <c r="N53" s="59">
        <v>83.76</v>
      </c>
      <c r="O53" s="60">
        <f t="shared" si="14"/>
        <v>0.85052802599512589</v>
      </c>
      <c r="P53" s="120">
        <v>443.75</v>
      </c>
      <c r="Q53" s="59">
        <v>452.94</v>
      </c>
      <c r="R53" s="60">
        <f t="shared" si="15"/>
        <v>1.0207098591549295</v>
      </c>
      <c r="S53" s="1"/>
      <c r="T53" s="1"/>
      <c r="U53" s="1"/>
      <c r="V53" s="1"/>
    </row>
    <row r="54" spans="1:22" s="7" customFormat="1" ht="15" customHeight="1" outlineLevel="1" x14ac:dyDescent="0.25">
      <c r="A54" s="8"/>
      <c r="B54" s="12"/>
      <c r="C54" s="58" t="s">
        <v>91</v>
      </c>
      <c r="D54" s="120">
        <f t="shared" si="17"/>
        <v>95.2</v>
      </c>
      <c r="E54" s="59">
        <f t="shared" si="17"/>
        <v>89.59</v>
      </c>
      <c r="F54" s="60">
        <f t="shared" si="12"/>
        <v>0.94107142857142856</v>
      </c>
      <c r="G54" s="120">
        <v>0.2</v>
      </c>
      <c r="H54" s="59">
        <v>0.2</v>
      </c>
      <c r="I54" s="60">
        <f t="shared" si="18"/>
        <v>1</v>
      </c>
      <c r="J54" s="120">
        <v>1.51</v>
      </c>
      <c r="K54" s="59">
        <v>1.52</v>
      </c>
      <c r="L54" s="60">
        <f t="shared" si="13"/>
        <v>1.0066225165562914</v>
      </c>
      <c r="M54" s="120">
        <v>12.54</v>
      </c>
      <c r="N54" s="59">
        <v>11.47</v>
      </c>
      <c r="O54" s="60">
        <f t="shared" si="14"/>
        <v>0.91467304625199375</v>
      </c>
      <c r="P54" s="120">
        <v>80.95</v>
      </c>
      <c r="Q54" s="59">
        <v>76.400000000000006</v>
      </c>
      <c r="R54" s="60">
        <f t="shared" si="15"/>
        <v>0.94379246448424958</v>
      </c>
      <c r="S54" s="1"/>
      <c r="T54" s="1"/>
      <c r="U54" s="1"/>
      <c r="V54" s="1"/>
    </row>
    <row r="55" spans="1:22" ht="28.5" customHeight="1" x14ac:dyDescent="0.25">
      <c r="A55" s="9">
        <v>8</v>
      </c>
      <c r="B55" s="13"/>
      <c r="C55" s="130" t="s">
        <v>160</v>
      </c>
      <c r="D55" s="131">
        <f>SUM(D56:D61)</f>
        <v>6253.06</v>
      </c>
      <c r="E55" s="131">
        <f>SUM(E56:E61)</f>
        <v>7399.9699999999993</v>
      </c>
      <c r="F55" s="132">
        <f t="shared" si="12"/>
        <v>1.1834157996245036</v>
      </c>
      <c r="G55" s="131">
        <f>SUM(G56:G61)</f>
        <v>444.6</v>
      </c>
      <c r="H55" s="131">
        <f>SUM(H56:H61)</f>
        <v>876.98</v>
      </c>
      <c r="I55" s="132">
        <f t="shared" ref="I55:I77" si="19">IF(G55=0," ",IF(H55/G55*100&gt;200,"св.200",H55/G55))</f>
        <v>1.9725146198830408</v>
      </c>
      <c r="J55" s="131">
        <f>SUM(J56:J61)</f>
        <v>0</v>
      </c>
      <c r="K55" s="131">
        <f>SUM(K56:K61)</f>
        <v>12.040000000000001</v>
      </c>
      <c r="L55" s="132" t="str">
        <f t="shared" si="13"/>
        <v xml:space="preserve"> </v>
      </c>
      <c r="M55" s="131">
        <f>SUM(M56:M61)</f>
        <v>1587.2</v>
      </c>
      <c r="N55" s="131">
        <f>SUM(N56:N61)</f>
        <v>1690.2</v>
      </c>
      <c r="O55" s="132">
        <f t="shared" si="14"/>
        <v>1.0648941532258065</v>
      </c>
      <c r="P55" s="131">
        <f>SUM(P56:P61)</f>
        <v>4221.26</v>
      </c>
      <c r="Q55" s="131">
        <f>SUM(Q56:Q61)</f>
        <v>4820.75</v>
      </c>
      <c r="R55" s="132">
        <f t="shared" si="15"/>
        <v>1.1420168385742644</v>
      </c>
      <c r="S55" s="1"/>
      <c r="T55" s="1"/>
      <c r="U55" s="1"/>
      <c r="V55" s="1"/>
    </row>
    <row r="56" spans="1:22" s="7" customFormat="1" ht="15" customHeight="1" outlineLevel="1" x14ac:dyDescent="0.25">
      <c r="A56" s="8"/>
      <c r="B56" s="12"/>
      <c r="C56" s="58" t="s">
        <v>166</v>
      </c>
      <c r="D56" s="120">
        <f>(G56+J56+M56+P56)</f>
        <v>1291.9099999999999</v>
      </c>
      <c r="E56" s="59">
        <f>(H56+K56+N56+Q56)</f>
        <v>1547.06</v>
      </c>
      <c r="F56" s="60">
        <f t="shared" si="12"/>
        <v>1.1974982777438057</v>
      </c>
      <c r="G56" s="120">
        <v>435.77</v>
      </c>
      <c r="H56" s="59">
        <v>798.02</v>
      </c>
      <c r="I56" s="60">
        <f t="shared" si="19"/>
        <v>1.8312871468894141</v>
      </c>
      <c r="J56" s="120"/>
      <c r="K56" s="59">
        <v>0.5</v>
      </c>
      <c r="L56" s="60" t="e">
        <f>IF(K56=0," ",IF(K56/J56*100&gt;200,"св.200",K56/J56))</f>
        <v>#DIV/0!</v>
      </c>
      <c r="M56" s="120">
        <v>637.12</v>
      </c>
      <c r="N56" s="59">
        <v>557.91999999999996</v>
      </c>
      <c r="O56" s="60">
        <f t="shared" si="14"/>
        <v>0.87569060773480656</v>
      </c>
      <c r="P56" s="120">
        <v>219.02</v>
      </c>
      <c r="Q56" s="59">
        <v>190.62</v>
      </c>
      <c r="R56" s="60">
        <f t="shared" si="15"/>
        <v>0.87033147657748144</v>
      </c>
      <c r="S56" s="1"/>
      <c r="T56" s="1"/>
      <c r="U56" s="1"/>
      <c r="V56" s="1"/>
    </row>
    <row r="57" spans="1:22" s="7" customFormat="1" ht="15" customHeight="1" outlineLevel="1" x14ac:dyDescent="0.25">
      <c r="A57" s="8"/>
      <c r="B57" s="12"/>
      <c r="C57" s="58" t="s">
        <v>90</v>
      </c>
      <c r="D57" s="120">
        <f t="shared" ref="D57:E61" si="20">(G57+J57+M57+P57)</f>
        <v>380.5</v>
      </c>
      <c r="E57" s="59">
        <f t="shared" si="20"/>
        <v>421.98999999999995</v>
      </c>
      <c r="F57" s="60">
        <f t="shared" si="12"/>
        <v>1.1090407358738501</v>
      </c>
      <c r="G57" s="120">
        <v>0.64</v>
      </c>
      <c r="H57" s="59">
        <v>6.49</v>
      </c>
      <c r="I57" s="60" t="str">
        <f t="shared" si="19"/>
        <v>св.200</v>
      </c>
      <c r="J57" s="120"/>
      <c r="K57" s="59"/>
      <c r="L57" s="60" t="str">
        <f t="shared" si="13"/>
        <v xml:space="preserve"> </v>
      </c>
      <c r="M57" s="120">
        <v>105.61</v>
      </c>
      <c r="N57" s="59">
        <v>113.1</v>
      </c>
      <c r="O57" s="60">
        <f t="shared" si="14"/>
        <v>1.070921314269482</v>
      </c>
      <c r="P57" s="120">
        <v>274.25</v>
      </c>
      <c r="Q57" s="59">
        <v>302.39999999999998</v>
      </c>
      <c r="R57" s="60">
        <f t="shared" si="15"/>
        <v>1.1026435733819506</v>
      </c>
      <c r="S57" s="1"/>
      <c r="T57" s="1"/>
      <c r="U57" s="1"/>
      <c r="V57" s="1"/>
    </row>
    <row r="58" spans="1:22" s="7" customFormat="1" ht="15" customHeight="1" outlineLevel="1" x14ac:dyDescent="0.25">
      <c r="A58" s="8"/>
      <c r="B58" s="12"/>
      <c r="C58" s="58" t="s">
        <v>89</v>
      </c>
      <c r="D58" s="120">
        <f t="shared" si="20"/>
        <v>578.55000000000007</v>
      </c>
      <c r="E58" s="59">
        <f t="shared" si="20"/>
        <v>591.58000000000004</v>
      </c>
      <c r="F58" s="60">
        <f t="shared" si="12"/>
        <v>1.0225218217958689</v>
      </c>
      <c r="G58" s="120">
        <v>0.79</v>
      </c>
      <c r="H58" s="59">
        <v>5</v>
      </c>
      <c r="I58" s="60" t="str">
        <f t="shared" si="19"/>
        <v>св.200</v>
      </c>
      <c r="J58" s="120"/>
      <c r="K58" s="59">
        <v>0.31</v>
      </c>
      <c r="L58" s="60" t="str">
        <f t="shared" si="13"/>
        <v xml:space="preserve"> </v>
      </c>
      <c r="M58" s="120">
        <v>113.04</v>
      </c>
      <c r="N58" s="59">
        <v>63.08</v>
      </c>
      <c r="O58" s="60">
        <f t="shared" si="14"/>
        <v>0.55803255484784142</v>
      </c>
      <c r="P58" s="120">
        <v>464.72</v>
      </c>
      <c r="Q58" s="59">
        <v>523.19000000000005</v>
      </c>
      <c r="R58" s="60">
        <f t="shared" si="15"/>
        <v>1.1258176966775693</v>
      </c>
      <c r="S58" s="1"/>
      <c r="T58" s="1"/>
      <c r="U58" s="1"/>
      <c r="V58" s="1"/>
    </row>
    <row r="59" spans="1:22" s="7" customFormat="1" ht="15" customHeight="1" outlineLevel="1" x14ac:dyDescent="0.25">
      <c r="A59" s="8"/>
      <c r="B59" s="12"/>
      <c r="C59" s="58" t="s">
        <v>88</v>
      </c>
      <c r="D59" s="120">
        <f t="shared" si="20"/>
        <v>623.32999999999993</v>
      </c>
      <c r="E59" s="59">
        <f t="shared" si="20"/>
        <v>724.7</v>
      </c>
      <c r="F59" s="60">
        <f t="shared" si="12"/>
        <v>1.1626265381098297</v>
      </c>
      <c r="G59" s="120">
        <v>0.28999999999999998</v>
      </c>
      <c r="H59" s="59">
        <v>7.4</v>
      </c>
      <c r="I59" s="60" t="str">
        <f t="shared" si="19"/>
        <v>св.200</v>
      </c>
      <c r="J59" s="120"/>
      <c r="K59" s="59"/>
      <c r="L59" s="60" t="str">
        <f t="shared" si="13"/>
        <v xml:space="preserve"> </v>
      </c>
      <c r="M59" s="120">
        <v>182.47</v>
      </c>
      <c r="N59" s="59">
        <v>290.68</v>
      </c>
      <c r="O59" s="60">
        <f t="shared" si="14"/>
        <v>1.5930289910670248</v>
      </c>
      <c r="P59" s="120">
        <v>440.57</v>
      </c>
      <c r="Q59" s="59">
        <v>426.62</v>
      </c>
      <c r="R59" s="60">
        <f t="shared" si="15"/>
        <v>0.96833647320516603</v>
      </c>
      <c r="S59" s="1"/>
      <c r="T59" s="1"/>
      <c r="U59" s="1"/>
      <c r="V59" s="1"/>
    </row>
    <row r="60" spans="1:22" s="7" customFormat="1" ht="15" customHeight="1" outlineLevel="1" x14ac:dyDescent="0.25">
      <c r="A60" s="8"/>
      <c r="B60" s="12"/>
      <c r="C60" s="58" t="s">
        <v>87</v>
      </c>
      <c r="D60" s="120">
        <f t="shared" si="20"/>
        <v>2906.31</v>
      </c>
      <c r="E60" s="59">
        <f t="shared" si="20"/>
        <v>3468.15</v>
      </c>
      <c r="F60" s="60">
        <f t="shared" si="12"/>
        <v>1.1933172992557572</v>
      </c>
      <c r="G60" s="120">
        <v>6.82</v>
      </c>
      <c r="H60" s="59">
        <v>55.88</v>
      </c>
      <c r="I60" s="60" t="str">
        <f t="shared" si="19"/>
        <v>св.200</v>
      </c>
      <c r="J60" s="120"/>
      <c r="K60" s="59">
        <v>11.23</v>
      </c>
      <c r="L60" s="60" t="str">
        <f t="shared" si="13"/>
        <v xml:space="preserve"> </v>
      </c>
      <c r="M60" s="120">
        <v>277.2</v>
      </c>
      <c r="N60" s="59">
        <v>225.94</v>
      </c>
      <c r="O60" s="60">
        <f t="shared" si="14"/>
        <v>0.81507936507936507</v>
      </c>
      <c r="P60" s="120">
        <v>2622.29</v>
      </c>
      <c r="Q60" s="59">
        <v>3175.1</v>
      </c>
      <c r="R60" s="60">
        <f t="shared" si="15"/>
        <v>1.2108119239290849</v>
      </c>
      <c r="S60" s="1"/>
      <c r="T60" s="1"/>
      <c r="U60" s="1"/>
      <c r="V60" s="1"/>
    </row>
    <row r="61" spans="1:22" s="7" customFormat="1" ht="15" customHeight="1" outlineLevel="1" x14ac:dyDescent="0.25">
      <c r="A61" s="8"/>
      <c r="B61" s="12"/>
      <c r="C61" s="58" t="s">
        <v>86</v>
      </c>
      <c r="D61" s="120">
        <f t="shared" si="20"/>
        <v>472.46000000000004</v>
      </c>
      <c r="E61" s="59">
        <f t="shared" si="20"/>
        <v>646.49</v>
      </c>
      <c r="F61" s="60">
        <f t="shared" si="12"/>
        <v>1.3683486432713881</v>
      </c>
      <c r="G61" s="120">
        <v>0.28999999999999998</v>
      </c>
      <c r="H61" s="59">
        <v>4.1900000000000004</v>
      </c>
      <c r="I61" s="60" t="str">
        <f t="shared" si="19"/>
        <v>св.200</v>
      </c>
      <c r="J61" s="120"/>
      <c r="K61" s="59"/>
      <c r="L61" s="60" t="str">
        <f t="shared" si="13"/>
        <v xml:space="preserve"> </v>
      </c>
      <c r="M61" s="120">
        <v>271.76</v>
      </c>
      <c r="N61" s="59">
        <v>439.48</v>
      </c>
      <c r="O61" s="60">
        <f t="shared" si="14"/>
        <v>1.6171622019428908</v>
      </c>
      <c r="P61" s="120">
        <v>200.41</v>
      </c>
      <c r="Q61" s="59">
        <v>202.82</v>
      </c>
      <c r="R61" s="60">
        <f t="shared" si="15"/>
        <v>1.0120253480365251</v>
      </c>
      <c r="S61" s="1"/>
      <c r="T61" s="1"/>
      <c r="U61" s="1"/>
      <c r="V61" s="1"/>
    </row>
    <row r="62" spans="1:22" ht="30" customHeight="1" x14ac:dyDescent="0.25">
      <c r="A62" s="9">
        <v>9</v>
      </c>
      <c r="B62" s="13"/>
      <c r="C62" s="130" t="s">
        <v>147</v>
      </c>
      <c r="D62" s="131">
        <f>SUM(D63:D64,D65:D66,D67)</f>
        <v>7329.2000000000007</v>
      </c>
      <c r="E62" s="131">
        <f>SUM(E63:E64,E65:E66,E67)</f>
        <v>7889.44</v>
      </c>
      <c r="F62" s="132">
        <f t="shared" si="12"/>
        <v>1.0764394476886971</v>
      </c>
      <c r="G62" s="131">
        <f>SUM(G63:G64,G65:G66,G67)</f>
        <v>1041.3399999999999</v>
      </c>
      <c r="H62" s="131">
        <f>SUM(H63:H64,H65:H66,H67)</f>
        <v>2627.62</v>
      </c>
      <c r="I62" s="132" t="str">
        <f t="shared" si="19"/>
        <v>св.200</v>
      </c>
      <c r="J62" s="131">
        <f>SUM(J63:J64,J65:J66,J67)</f>
        <v>0.65</v>
      </c>
      <c r="K62" s="131">
        <f>SUM(K63:K64,K65:K66,K67)</f>
        <v>1.1200000000000001</v>
      </c>
      <c r="L62" s="132">
        <f t="shared" si="13"/>
        <v>1.7230769230769232</v>
      </c>
      <c r="M62" s="131">
        <f>SUM(M63:M64,M65:M66,M67)</f>
        <v>1990.8600000000001</v>
      </c>
      <c r="N62" s="131">
        <f>SUM(N63:N64,N65:N66,N67)</f>
        <v>1637.7400000000002</v>
      </c>
      <c r="O62" s="132">
        <f t="shared" si="14"/>
        <v>0.82262941643309928</v>
      </c>
      <c r="P62" s="131">
        <f>SUM(P63:P64,P65:P66,P67)</f>
        <v>4296.3500000000004</v>
      </c>
      <c r="Q62" s="131">
        <f>SUM(Q63:Q64,Q65:Q66,Q67)</f>
        <v>3622.96</v>
      </c>
      <c r="R62" s="132">
        <f t="shared" si="15"/>
        <v>0.84326463160589793</v>
      </c>
      <c r="S62" s="1"/>
      <c r="T62" s="1"/>
      <c r="U62" s="1"/>
      <c r="V62" s="1"/>
    </row>
    <row r="63" spans="1:22" s="7" customFormat="1" ht="15" customHeight="1" outlineLevel="1" x14ac:dyDescent="0.25">
      <c r="A63" s="8"/>
      <c r="B63" s="12"/>
      <c r="C63" s="58" t="s">
        <v>161</v>
      </c>
      <c r="D63" s="120">
        <f t="shared" ref="D63:E94" si="21">(G63+J63+M63+P63)</f>
        <v>2519.42</v>
      </c>
      <c r="E63" s="59">
        <f t="shared" si="21"/>
        <v>3401.6800000000003</v>
      </c>
      <c r="F63" s="60">
        <f>IF(E63=0," ",IF(E63/D63*100&gt;200,"св.200",E63/D63))</f>
        <v>1.3501837724555652</v>
      </c>
      <c r="G63" s="120">
        <v>839.75</v>
      </c>
      <c r="H63" s="59">
        <v>2372.3000000000002</v>
      </c>
      <c r="I63" s="60" t="str">
        <f t="shared" si="19"/>
        <v>св.200</v>
      </c>
      <c r="J63" s="120"/>
      <c r="K63" s="59"/>
      <c r="L63" s="60" t="str">
        <f t="shared" si="13"/>
        <v xml:space="preserve"> </v>
      </c>
      <c r="M63" s="120">
        <v>882.69</v>
      </c>
      <c r="N63" s="59">
        <v>528.97</v>
      </c>
      <c r="O63" s="60">
        <f t="shared" si="14"/>
        <v>0.59927041203593556</v>
      </c>
      <c r="P63" s="120">
        <v>796.98</v>
      </c>
      <c r="Q63" s="59">
        <v>500.41</v>
      </c>
      <c r="R63" s="60">
        <f>IF(Q63=0," ",IF(Q63/P63*100&gt;200,"св.200",Q63/P63))</f>
        <v>0.62788275740921984</v>
      </c>
      <c r="S63" s="1"/>
      <c r="T63" s="1"/>
      <c r="U63" s="1"/>
      <c r="V63" s="1"/>
    </row>
    <row r="64" spans="1:22" s="22" customFormat="1" ht="15" customHeight="1" outlineLevel="1" x14ac:dyDescent="0.25">
      <c r="A64" s="20"/>
      <c r="B64" s="21"/>
      <c r="C64" s="58" t="s">
        <v>85</v>
      </c>
      <c r="D64" s="120">
        <f>(G64+J64+M64+P64)</f>
        <v>2550.2000000000003</v>
      </c>
      <c r="E64" s="59">
        <f>(H64+K64+N64+Q64)</f>
        <v>2574.3999999999996</v>
      </c>
      <c r="F64" s="60">
        <f>IF(E64=0," ",IF(E64/D64*100&gt;200,"св.200",E64/D64))</f>
        <v>1.0094894518077011</v>
      </c>
      <c r="G64" s="120">
        <v>73.27</v>
      </c>
      <c r="H64" s="59">
        <v>116.22</v>
      </c>
      <c r="I64" s="60">
        <f t="shared" si="19"/>
        <v>1.5861880715163097</v>
      </c>
      <c r="J64" s="120">
        <v>0.65</v>
      </c>
      <c r="K64" s="59">
        <v>0.19</v>
      </c>
      <c r="L64" s="60">
        <f t="shared" si="13"/>
        <v>0.29230769230769232</v>
      </c>
      <c r="M64" s="120">
        <v>388.25</v>
      </c>
      <c r="N64" s="59">
        <v>596.14</v>
      </c>
      <c r="O64" s="60">
        <f t="shared" si="14"/>
        <v>1.5354539600772699</v>
      </c>
      <c r="P64" s="120">
        <v>2088.0300000000002</v>
      </c>
      <c r="Q64" s="59">
        <v>1861.85</v>
      </c>
      <c r="R64" s="60">
        <f>IF(Q64=0," ",IF(Q64/P64*100&gt;200,"св.200",Q64/P64))</f>
        <v>0.89167780156415366</v>
      </c>
      <c r="S64" s="2"/>
      <c r="T64" s="2"/>
      <c r="U64" s="2"/>
      <c r="V64" s="2"/>
    </row>
    <row r="65" spans="1:22" s="7" customFormat="1" ht="15" customHeight="1" outlineLevel="1" x14ac:dyDescent="0.25">
      <c r="A65" s="8"/>
      <c r="B65" s="12"/>
      <c r="C65" s="58" t="s">
        <v>84</v>
      </c>
      <c r="D65" s="120">
        <f t="shared" si="21"/>
        <v>842.88</v>
      </c>
      <c r="E65" s="59">
        <f t="shared" si="21"/>
        <v>870.22</v>
      </c>
      <c r="F65" s="60">
        <f>IF(E65=0," ",IF(E65/D65*100&gt;200,"св.200",E65/D65))</f>
        <v>1.0324364085041762</v>
      </c>
      <c r="G65" s="120">
        <v>9.39</v>
      </c>
      <c r="H65" s="59">
        <v>16.989999999999998</v>
      </c>
      <c r="I65" s="60">
        <f t="shared" si="19"/>
        <v>1.8093716719914801</v>
      </c>
      <c r="J65" s="120"/>
      <c r="K65" s="59"/>
      <c r="L65" s="60" t="str">
        <f t="shared" si="13"/>
        <v xml:space="preserve"> </v>
      </c>
      <c r="M65" s="120">
        <v>273.72000000000003</v>
      </c>
      <c r="N65" s="59">
        <v>294.13</v>
      </c>
      <c r="O65" s="60">
        <f t="shared" si="14"/>
        <v>1.0745652491597251</v>
      </c>
      <c r="P65" s="120">
        <v>559.77</v>
      </c>
      <c r="Q65" s="59">
        <v>559.1</v>
      </c>
      <c r="R65" s="60">
        <f>IF(Q65=0," ",IF(Q65/P65*100&gt;200,"св.200",Q65/P65))</f>
        <v>0.99880307983636141</v>
      </c>
      <c r="S65" s="1"/>
      <c r="T65" s="1"/>
      <c r="U65" s="1"/>
      <c r="V65" s="1"/>
    </row>
    <row r="66" spans="1:22" s="22" customFormat="1" ht="15" customHeight="1" outlineLevel="1" x14ac:dyDescent="0.25">
      <c r="A66" s="20"/>
      <c r="B66" s="21"/>
      <c r="C66" s="58" t="s">
        <v>152</v>
      </c>
      <c r="D66" s="120">
        <f t="shared" si="21"/>
        <v>513.19000000000005</v>
      </c>
      <c r="E66" s="59">
        <f t="shared" si="21"/>
        <v>351.49</v>
      </c>
      <c r="F66" s="60">
        <f>IF(E66=0," ",IF(E66/D66*100&gt;200,"св.200",E66/D66))</f>
        <v>0.68491202088894942</v>
      </c>
      <c r="G66" s="120">
        <v>23.06</v>
      </c>
      <c r="H66" s="59">
        <v>29.63</v>
      </c>
      <c r="I66" s="60">
        <f t="shared" si="19"/>
        <v>1.2849089332176931</v>
      </c>
      <c r="J66" s="120"/>
      <c r="K66" s="59">
        <v>0.93</v>
      </c>
      <c r="L66" s="60" t="str">
        <f>IF(J66=0," ",IF(K66/J66*100&gt;200,"св.200",K66/J66))</f>
        <v xml:space="preserve"> </v>
      </c>
      <c r="M66" s="120">
        <v>191.02</v>
      </c>
      <c r="N66" s="59">
        <v>66.67</v>
      </c>
      <c r="O66" s="60">
        <f t="shared" si="14"/>
        <v>0.34902104491676261</v>
      </c>
      <c r="P66" s="120">
        <v>299.11</v>
      </c>
      <c r="Q66" s="59">
        <v>254.26</v>
      </c>
      <c r="R66" s="60">
        <f>IF(Q66=0," ",IF(Q66/P66*100&gt;200,"св.200",Q66/P66))</f>
        <v>0.85005516365216804</v>
      </c>
      <c r="S66" s="2"/>
      <c r="T66" s="2"/>
      <c r="U66" s="2"/>
      <c r="V66" s="2"/>
    </row>
    <row r="67" spans="1:22" s="22" customFormat="1" ht="15" customHeight="1" outlineLevel="1" x14ac:dyDescent="0.25">
      <c r="A67" s="20"/>
      <c r="B67" s="21"/>
      <c r="C67" s="58" t="s">
        <v>153</v>
      </c>
      <c r="D67" s="120">
        <f t="shared" si="21"/>
        <v>903.51</v>
      </c>
      <c r="E67" s="59">
        <f t="shared" si="21"/>
        <v>691.65</v>
      </c>
      <c r="F67" s="60">
        <f>IF(E67=0," ",IF(E67/D67*100&gt;200,"св.200",E67/D67))</f>
        <v>0.76551449347544576</v>
      </c>
      <c r="G67" s="120">
        <v>95.87</v>
      </c>
      <c r="H67" s="59">
        <v>92.48</v>
      </c>
      <c r="I67" s="60">
        <f t="shared" si="19"/>
        <v>0.96463961614686555</v>
      </c>
      <c r="J67" s="120"/>
      <c r="K67" s="59"/>
      <c r="L67" s="60" t="str">
        <f>IF(K67=0," ",IF(K67/J67*100&gt;200,"св.200",K67/J67))</f>
        <v xml:space="preserve"> </v>
      </c>
      <c r="M67" s="120">
        <v>255.18</v>
      </c>
      <c r="N67" s="59">
        <v>151.83000000000001</v>
      </c>
      <c r="O67" s="60">
        <f t="shared" si="14"/>
        <v>0.59499177051493068</v>
      </c>
      <c r="P67" s="120">
        <v>552.46</v>
      </c>
      <c r="Q67" s="59">
        <v>447.34</v>
      </c>
      <c r="R67" s="60">
        <f>IF(Q67=0," ",IF(Q67/P67*100&gt;200,"св.200",Q67/P67))</f>
        <v>0.80972378090721486</v>
      </c>
      <c r="S67" s="2"/>
      <c r="T67" s="2"/>
      <c r="U67" s="2"/>
      <c r="V67" s="2"/>
    </row>
    <row r="68" spans="1:22" ht="33" customHeight="1" x14ac:dyDescent="0.25">
      <c r="A68" s="9">
        <v>10</v>
      </c>
      <c r="B68" s="13"/>
      <c r="C68" s="130" t="s">
        <v>83</v>
      </c>
      <c r="D68" s="131">
        <f>SUM(D69:D73)</f>
        <v>799.74</v>
      </c>
      <c r="E68" s="131">
        <f>SUM(E69:E73)</f>
        <v>1092.4299999999998</v>
      </c>
      <c r="F68" s="132">
        <f t="shared" ref="F68:F93" si="22">IF(D68=0," ",IF(E68/D68*100&gt;200,"св.200",E68/D68))</f>
        <v>1.3659814439692899</v>
      </c>
      <c r="G68" s="131">
        <f>SUM(G69:G73)</f>
        <v>9.77</v>
      </c>
      <c r="H68" s="131">
        <f>SUM(H69:H73)</f>
        <v>140.47</v>
      </c>
      <c r="I68" s="132" t="str">
        <f t="shared" si="19"/>
        <v>св.200</v>
      </c>
      <c r="J68" s="131">
        <f>SUM(J69:J73)</f>
        <v>0</v>
      </c>
      <c r="K68" s="131">
        <f>SUM(K69:K73)</f>
        <v>111.19</v>
      </c>
      <c r="L68" s="132" t="str">
        <f t="shared" ref="L68:L93" si="23">IF(J68=0," ",IF(K68/J68*100&gt;200,"св.200",K68/J68))</f>
        <v xml:space="preserve"> </v>
      </c>
      <c r="M68" s="131">
        <f>SUM(M69:M73)</f>
        <v>131.97</v>
      </c>
      <c r="N68" s="131">
        <f>SUM(N69:N73)</f>
        <v>138.06</v>
      </c>
      <c r="O68" s="132">
        <f t="shared" ref="O68:O93" si="24">IF(M68=0," ",IF(N68/M68*100&gt;200,"св.200",N68/M68))</f>
        <v>1.0461468515571721</v>
      </c>
      <c r="P68" s="131">
        <f>SUM(P69:P73)</f>
        <v>658</v>
      </c>
      <c r="Q68" s="131">
        <f>SUM(Q69:Q73)</f>
        <v>702.71</v>
      </c>
      <c r="R68" s="132">
        <f t="shared" ref="R68:R93" si="25">IF(P68=0," ",IF(Q68/P68*100&gt;200,"св.200",Q68/P68))</f>
        <v>1.0679483282674773</v>
      </c>
      <c r="S68" s="1"/>
      <c r="T68" s="1"/>
      <c r="U68" s="1"/>
      <c r="V68" s="1"/>
    </row>
    <row r="69" spans="1:22" s="7" customFormat="1" ht="15" customHeight="1" outlineLevel="1" x14ac:dyDescent="0.25">
      <c r="A69" s="8"/>
      <c r="B69" s="12"/>
      <c r="C69" s="58" t="s">
        <v>82</v>
      </c>
      <c r="D69" s="120">
        <f t="shared" si="21"/>
        <v>154.98000000000002</v>
      </c>
      <c r="E69" s="59">
        <f t="shared" si="21"/>
        <v>307.14</v>
      </c>
      <c r="F69" s="60">
        <f t="shared" si="22"/>
        <v>1.9818041037553229</v>
      </c>
      <c r="G69" s="120">
        <v>7.14</v>
      </c>
      <c r="H69" s="59">
        <v>119.33</v>
      </c>
      <c r="I69" s="60" t="str">
        <f t="shared" si="19"/>
        <v>св.200</v>
      </c>
      <c r="J69" s="120"/>
      <c r="K69" s="59">
        <v>0.74</v>
      </c>
      <c r="L69" s="60" t="str">
        <f t="shared" si="23"/>
        <v xml:space="preserve"> </v>
      </c>
      <c r="M69" s="120">
        <v>52.58</v>
      </c>
      <c r="N69" s="59">
        <v>50.17</v>
      </c>
      <c r="O69" s="60">
        <f t="shared" si="24"/>
        <v>0.95416508178014459</v>
      </c>
      <c r="P69" s="120">
        <v>95.26</v>
      </c>
      <c r="Q69" s="59">
        <v>136.9</v>
      </c>
      <c r="R69" s="60">
        <f t="shared" si="25"/>
        <v>1.4371194625236194</v>
      </c>
      <c r="S69" s="1"/>
      <c r="T69" s="1"/>
      <c r="U69" s="1"/>
      <c r="V69" s="1"/>
    </row>
    <row r="70" spans="1:22" s="7" customFormat="1" ht="15" customHeight="1" outlineLevel="1" x14ac:dyDescent="0.25">
      <c r="A70" s="8"/>
      <c r="B70" s="12"/>
      <c r="C70" s="58" t="s">
        <v>81</v>
      </c>
      <c r="D70" s="120">
        <f t="shared" si="21"/>
        <v>48.74</v>
      </c>
      <c r="E70" s="59">
        <f t="shared" si="21"/>
        <v>56.39</v>
      </c>
      <c r="F70" s="60">
        <f t="shared" si="22"/>
        <v>1.1569552728764874</v>
      </c>
      <c r="G70" s="120">
        <v>0.09</v>
      </c>
      <c r="H70" s="59">
        <v>0</v>
      </c>
      <c r="I70" s="60">
        <f t="shared" si="19"/>
        <v>0</v>
      </c>
      <c r="J70" s="120"/>
      <c r="K70" s="59"/>
      <c r="L70" s="60" t="str">
        <f t="shared" si="23"/>
        <v xml:space="preserve"> </v>
      </c>
      <c r="M70" s="120">
        <v>5.34</v>
      </c>
      <c r="N70" s="59">
        <v>13.7</v>
      </c>
      <c r="O70" s="60" t="str">
        <f t="shared" si="24"/>
        <v>св.200</v>
      </c>
      <c r="P70" s="120">
        <v>43.31</v>
      </c>
      <c r="Q70" s="59">
        <v>42.69</v>
      </c>
      <c r="R70" s="60">
        <f t="shared" si="25"/>
        <v>0.98568459939967668</v>
      </c>
      <c r="S70" s="1"/>
      <c r="T70" s="1"/>
      <c r="U70" s="1"/>
      <c r="V70" s="1"/>
    </row>
    <row r="71" spans="1:22" s="7" customFormat="1" ht="15" customHeight="1" outlineLevel="1" x14ac:dyDescent="0.25">
      <c r="A71" s="8"/>
      <c r="B71" s="12"/>
      <c r="C71" s="58" t="s">
        <v>80</v>
      </c>
      <c r="D71" s="120">
        <f t="shared" si="21"/>
        <v>115.39</v>
      </c>
      <c r="E71" s="59">
        <f t="shared" si="21"/>
        <v>128.57999999999998</v>
      </c>
      <c r="F71" s="60">
        <f t="shared" si="22"/>
        <v>1.1143079989600484</v>
      </c>
      <c r="G71" s="120">
        <v>0.34</v>
      </c>
      <c r="H71" s="59">
        <v>0.34</v>
      </c>
      <c r="I71" s="60">
        <f t="shared" si="19"/>
        <v>1</v>
      </c>
      <c r="J71" s="120"/>
      <c r="K71" s="59"/>
      <c r="L71" s="60" t="str">
        <f t="shared" si="23"/>
        <v xml:space="preserve"> </v>
      </c>
      <c r="M71" s="120">
        <v>15.51</v>
      </c>
      <c r="N71" s="59">
        <v>8.2799999999999994</v>
      </c>
      <c r="O71" s="60">
        <f t="shared" si="24"/>
        <v>0.53384912959381037</v>
      </c>
      <c r="P71" s="120">
        <v>99.54</v>
      </c>
      <c r="Q71" s="59">
        <v>119.96</v>
      </c>
      <c r="R71" s="60">
        <f t="shared" si="25"/>
        <v>1.2051436608398631</v>
      </c>
      <c r="S71" s="1"/>
      <c r="T71" s="1"/>
      <c r="U71" s="1"/>
      <c r="V71" s="1"/>
    </row>
    <row r="72" spans="1:22" s="7" customFormat="1" ht="15" customHeight="1" outlineLevel="1" x14ac:dyDescent="0.25">
      <c r="A72" s="8"/>
      <c r="B72" s="12"/>
      <c r="C72" s="58" t="s">
        <v>79</v>
      </c>
      <c r="D72" s="120">
        <f t="shared" si="21"/>
        <v>80.97999999999999</v>
      </c>
      <c r="E72" s="59">
        <f t="shared" si="21"/>
        <v>86.009999999999991</v>
      </c>
      <c r="F72" s="60">
        <f t="shared" si="22"/>
        <v>1.0621141022474685</v>
      </c>
      <c r="G72" s="126">
        <v>2.14</v>
      </c>
      <c r="H72" s="99">
        <v>1.2</v>
      </c>
      <c r="I72" s="60">
        <f t="shared" si="19"/>
        <v>0.56074766355140182</v>
      </c>
      <c r="J72" s="120"/>
      <c r="K72" s="59">
        <v>24.86</v>
      </c>
      <c r="L72" s="60" t="str">
        <f t="shared" si="23"/>
        <v xml:space="preserve"> </v>
      </c>
      <c r="M72" s="120">
        <v>11.88</v>
      </c>
      <c r="N72" s="59">
        <v>7.93</v>
      </c>
      <c r="O72" s="60">
        <f t="shared" si="24"/>
        <v>0.6675084175084175</v>
      </c>
      <c r="P72" s="120">
        <v>66.959999999999994</v>
      </c>
      <c r="Q72" s="59">
        <v>52.02</v>
      </c>
      <c r="R72" s="60">
        <f t="shared" si="25"/>
        <v>0.77688172043010761</v>
      </c>
      <c r="S72" s="1"/>
      <c r="T72" s="1"/>
      <c r="U72" s="1"/>
      <c r="V72" s="1"/>
    </row>
    <row r="73" spans="1:22" s="7" customFormat="1" ht="15" customHeight="1" outlineLevel="1" x14ac:dyDescent="0.25">
      <c r="A73" s="8"/>
      <c r="B73" s="12"/>
      <c r="C73" s="58" t="s">
        <v>78</v>
      </c>
      <c r="D73" s="120">
        <f t="shared" si="21"/>
        <v>399.65</v>
      </c>
      <c r="E73" s="59">
        <f t="shared" si="21"/>
        <v>514.30999999999995</v>
      </c>
      <c r="F73" s="60">
        <f t="shared" si="22"/>
        <v>1.2869010384086075</v>
      </c>
      <c r="G73" s="120">
        <v>0.06</v>
      </c>
      <c r="H73" s="59">
        <v>19.600000000000001</v>
      </c>
      <c r="I73" s="60" t="str">
        <f t="shared" si="19"/>
        <v>св.200</v>
      </c>
      <c r="J73" s="120"/>
      <c r="K73" s="59">
        <v>85.59</v>
      </c>
      <c r="L73" s="60" t="str">
        <f t="shared" si="23"/>
        <v xml:space="preserve"> </v>
      </c>
      <c r="M73" s="120">
        <v>46.66</v>
      </c>
      <c r="N73" s="59">
        <v>57.98</v>
      </c>
      <c r="O73" s="60">
        <f t="shared" si="24"/>
        <v>1.2426060865837978</v>
      </c>
      <c r="P73" s="120">
        <v>352.93</v>
      </c>
      <c r="Q73" s="59">
        <v>351.14</v>
      </c>
      <c r="R73" s="60">
        <f t="shared" si="25"/>
        <v>0.99492817272546963</v>
      </c>
      <c r="S73" s="1"/>
      <c r="T73" s="1"/>
      <c r="U73" s="1"/>
      <c r="V73" s="1"/>
    </row>
    <row r="74" spans="1:22" ht="31.5" customHeight="1" x14ac:dyDescent="0.25">
      <c r="A74" s="9">
        <v>11</v>
      </c>
      <c r="B74" s="9"/>
      <c r="C74" s="130" t="s">
        <v>77</v>
      </c>
      <c r="D74" s="131">
        <f>SUM(D75:D77,D78)</f>
        <v>3024.2</v>
      </c>
      <c r="E74" s="131">
        <f>SUM(E75:E77,E78)</f>
        <v>2805.5699999999997</v>
      </c>
      <c r="F74" s="132">
        <f t="shared" si="22"/>
        <v>0.92770650089279805</v>
      </c>
      <c r="G74" s="131">
        <f>SUM(G75:G77,G78)</f>
        <v>1046.8700000000001</v>
      </c>
      <c r="H74" s="131">
        <f>SUM(H75:H77,H78)</f>
        <v>1032.1599999999999</v>
      </c>
      <c r="I74" s="132">
        <f t="shared" si="19"/>
        <v>0.98594858960520382</v>
      </c>
      <c r="J74" s="131">
        <f>SUM(J75:J77,J78)</f>
        <v>0</v>
      </c>
      <c r="K74" s="131">
        <f>SUM(K75:K77,K78)</f>
        <v>3.23</v>
      </c>
      <c r="L74" s="132" t="str">
        <f t="shared" si="23"/>
        <v xml:space="preserve"> </v>
      </c>
      <c r="M74" s="131">
        <f>SUM(M75:M77,M78)</f>
        <v>293.07</v>
      </c>
      <c r="N74" s="131">
        <f>SUM(N75:N77,N78)</f>
        <v>175.29</v>
      </c>
      <c r="O74" s="132">
        <f t="shared" si="24"/>
        <v>0.59811649094073083</v>
      </c>
      <c r="P74" s="131">
        <f>SUM(P75:P77,P78)</f>
        <v>1684.2600000000002</v>
      </c>
      <c r="Q74" s="131">
        <f>SUM(Q75:Q77,Q78)</f>
        <v>1594.8899999999999</v>
      </c>
      <c r="R74" s="132">
        <f t="shared" si="25"/>
        <v>0.94693812119268972</v>
      </c>
      <c r="S74" s="1"/>
      <c r="T74" s="1"/>
      <c r="U74" s="1"/>
      <c r="V74" s="1"/>
    </row>
    <row r="75" spans="1:22" s="7" customFormat="1" ht="15" customHeight="1" outlineLevel="1" x14ac:dyDescent="0.25">
      <c r="A75" s="8"/>
      <c r="B75" s="8"/>
      <c r="C75" s="58" t="s">
        <v>76</v>
      </c>
      <c r="D75" s="120">
        <f t="shared" si="21"/>
        <v>1769.45</v>
      </c>
      <c r="E75" s="59">
        <f t="shared" si="21"/>
        <v>1631.93</v>
      </c>
      <c r="F75" s="60">
        <f t="shared" si="22"/>
        <v>0.92228093475373707</v>
      </c>
      <c r="G75" s="120">
        <v>1043.6600000000001</v>
      </c>
      <c r="H75" s="59">
        <v>1028.76</v>
      </c>
      <c r="I75" s="60">
        <f t="shared" si="19"/>
        <v>0.98572331985512518</v>
      </c>
      <c r="J75" s="120"/>
      <c r="K75" s="59"/>
      <c r="L75" s="60" t="str">
        <f t="shared" si="23"/>
        <v xml:space="preserve"> </v>
      </c>
      <c r="M75" s="120">
        <v>154.01</v>
      </c>
      <c r="N75" s="59">
        <v>93.21</v>
      </c>
      <c r="O75" s="60">
        <f t="shared" si="24"/>
        <v>0.60522044023115384</v>
      </c>
      <c r="P75" s="120">
        <v>571.78</v>
      </c>
      <c r="Q75" s="59">
        <v>509.96</v>
      </c>
      <c r="R75" s="60">
        <f t="shared" si="25"/>
        <v>0.89188149288187768</v>
      </c>
      <c r="S75" s="1"/>
      <c r="T75" s="1"/>
      <c r="U75" s="1"/>
      <c r="V75" s="1"/>
    </row>
    <row r="76" spans="1:22" s="7" customFormat="1" ht="15" customHeight="1" outlineLevel="1" x14ac:dyDescent="0.25">
      <c r="A76" s="8"/>
      <c r="B76" s="8"/>
      <c r="C76" s="58" t="s">
        <v>75</v>
      </c>
      <c r="D76" s="120">
        <f t="shared" si="21"/>
        <v>385.84</v>
      </c>
      <c r="E76" s="59">
        <f t="shared" si="21"/>
        <v>321.07</v>
      </c>
      <c r="F76" s="60">
        <f t="shared" si="22"/>
        <v>0.83213249015135815</v>
      </c>
      <c r="G76" s="120">
        <v>1.68</v>
      </c>
      <c r="H76" s="59">
        <v>0.92</v>
      </c>
      <c r="I76" s="60">
        <f t="shared" si="19"/>
        <v>0.54761904761904767</v>
      </c>
      <c r="J76" s="120"/>
      <c r="K76" s="59"/>
      <c r="L76" s="60" t="str">
        <f t="shared" si="23"/>
        <v xml:space="preserve"> </v>
      </c>
      <c r="M76" s="120">
        <v>76.95</v>
      </c>
      <c r="N76" s="59">
        <v>24.51</v>
      </c>
      <c r="O76" s="60">
        <f t="shared" si="24"/>
        <v>0.31851851851851853</v>
      </c>
      <c r="P76" s="120">
        <v>307.20999999999998</v>
      </c>
      <c r="Q76" s="59">
        <v>295.64</v>
      </c>
      <c r="R76" s="60">
        <f t="shared" si="25"/>
        <v>0.96233846554474145</v>
      </c>
      <c r="S76" s="1"/>
      <c r="T76" s="1"/>
      <c r="U76" s="1"/>
      <c r="V76" s="1"/>
    </row>
    <row r="77" spans="1:22" s="22" customFormat="1" ht="15" customHeight="1" outlineLevel="1" x14ac:dyDescent="0.25">
      <c r="A77" s="20"/>
      <c r="B77" s="20"/>
      <c r="C77" s="58" t="s">
        <v>154</v>
      </c>
      <c r="D77" s="120">
        <f t="shared" si="21"/>
        <v>370.87</v>
      </c>
      <c r="E77" s="59">
        <f t="shared" si="21"/>
        <v>375.09999999999997</v>
      </c>
      <c r="F77" s="60">
        <f>IF(E77=0," ",IF(E77/D77*100&gt;200,"св.200",E77/D77))</f>
        <v>1.0114056138269474</v>
      </c>
      <c r="G77" s="120">
        <v>0.76</v>
      </c>
      <c r="H77" s="59">
        <v>1.62</v>
      </c>
      <c r="I77" s="60" t="str">
        <f t="shared" si="19"/>
        <v>св.200</v>
      </c>
      <c r="J77" s="120"/>
      <c r="K77" s="59">
        <v>3.23</v>
      </c>
      <c r="L77" s="61"/>
      <c r="M77" s="120">
        <v>32.44</v>
      </c>
      <c r="N77" s="59">
        <v>32.409999999999997</v>
      </c>
      <c r="O77" s="60">
        <f t="shared" si="24"/>
        <v>0.99907521578298397</v>
      </c>
      <c r="P77" s="120">
        <v>337.67</v>
      </c>
      <c r="Q77" s="59">
        <v>337.84</v>
      </c>
      <c r="R77" s="60">
        <f>IF(Q77=0," ",IF(Q77/P77*100&gt;200,"св.200",Q77/P77))</f>
        <v>1.0005034501140164</v>
      </c>
      <c r="S77" s="2"/>
      <c r="T77" s="2"/>
      <c r="U77" s="2"/>
      <c r="V77" s="2"/>
    </row>
    <row r="78" spans="1:22" s="7" customFormat="1" ht="15.75" customHeight="1" outlineLevel="1" x14ac:dyDescent="0.25">
      <c r="A78" s="8"/>
      <c r="B78" s="8"/>
      <c r="C78" s="58" t="s">
        <v>74</v>
      </c>
      <c r="D78" s="120">
        <f t="shared" si="21"/>
        <v>498.04</v>
      </c>
      <c r="E78" s="59">
        <f t="shared" si="21"/>
        <v>477.46999999999997</v>
      </c>
      <c r="F78" s="60">
        <f t="shared" si="22"/>
        <v>0.95869809653843052</v>
      </c>
      <c r="G78" s="120">
        <v>0.77</v>
      </c>
      <c r="H78" s="59">
        <v>0.86</v>
      </c>
      <c r="I78" s="60">
        <f t="shared" ref="I78:I101" si="26">IF(G78=0," ",IF(H78/G78*100&gt;200,"св.200",H78/G78))</f>
        <v>1.1168831168831168</v>
      </c>
      <c r="J78" s="120"/>
      <c r="K78" s="59"/>
      <c r="L78" s="60" t="str">
        <f t="shared" si="23"/>
        <v xml:space="preserve"> </v>
      </c>
      <c r="M78" s="120">
        <v>29.67</v>
      </c>
      <c r="N78" s="59">
        <v>25.16</v>
      </c>
      <c r="O78" s="60">
        <f t="shared" si="24"/>
        <v>0.84799460734748899</v>
      </c>
      <c r="P78" s="120">
        <v>467.6</v>
      </c>
      <c r="Q78" s="59">
        <v>451.45</v>
      </c>
      <c r="R78" s="60">
        <f t="shared" si="25"/>
        <v>0.96546193327630447</v>
      </c>
      <c r="S78" s="1"/>
      <c r="T78" s="1"/>
      <c r="U78" s="1"/>
      <c r="V78" s="1"/>
    </row>
    <row r="79" spans="1:22" ht="31.5" customHeight="1" x14ac:dyDescent="0.25">
      <c r="A79" s="9">
        <v>12</v>
      </c>
      <c r="B79" s="9"/>
      <c r="C79" s="130" t="s">
        <v>73</v>
      </c>
      <c r="D79" s="131">
        <f>SUM(D80:D81,D82)</f>
        <v>1629.2800000000002</v>
      </c>
      <c r="E79" s="131">
        <f>SUM(E80:E81,E82)</f>
        <v>1868.27</v>
      </c>
      <c r="F79" s="132">
        <f t="shared" si="22"/>
        <v>1.1466844250220956</v>
      </c>
      <c r="G79" s="131">
        <f>SUM(G80:G81,G82)</f>
        <v>134.84</v>
      </c>
      <c r="H79" s="131">
        <f>SUM(H80:H81,H82)</f>
        <v>227.12</v>
      </c>
      <c r="I79" s="132">
        <f t="shared" si="26"/>
        <v>1.6843666567784039</v>
      </c>
      <c r="J79" s="131">
        <f>SUM(J80:J81,J82)</f>
        <v>0</v>
      </c>
      <c r="K79" s="131">
        <f>SUM(K80:K81,K82)</f>
        <v>3.71</v>
      </c>
      <c r="L79" s="132" t="str">
        <f t="shared" si="23"/>
        <v xml:space="preserve"> </v>
      </c>
      <c r="M79" s="131">
        <f>SUM(M80:M81,M82)</f>
        <v>482.75</v>
      </c>
      <c r="N79" s="131">
        <f>SUM(N80:N81,N82)</f>
        <v>473.09</v>
      </c>
      <c r="O79" s="132">
        <f t="shared" si="24"/>
        <v>0.97998964267219058</v>
      </c>
      <c r="P79" s="131">
        <f>SUM(P80:P81,P82)</f>
        <v>1011.69</v>
      </c>
      <c r="Q79" s="131">
        <f>SUM(Q80:Q81,Q82)</f>
        <v>1164.3499999999999</v>
      </c>
      <c r="R79" s="132">
        <f t="shared" si="25"/>
        <v>1.150896025462345</v>
      </c>
      <c r="S79" s="1"/>
      <c r="T79" s="1"/>
      <c r="U79" s="1"/>
      <c r="V79" s="1"/>
    </row>
    <row r="80" spans="1:22" s="7" customFormat="1" ht="15" customHeight="1" outlineLevel="1" x14ac:dyDescent="0.25">
      <c r="A80" s="8"/>
      <c r="B80" s="8"/>
      <c r="C80" s="58" t="s">
        <v>72</v>
      </c>
      <c r="D80" s="120">
        <f t="shared" si="21"/>
        <v>735.37</v>
      </c>
      <c r="E80" s="59">
        <f t="shared" si="21"/>
        <v>781.23</v>
      </c>
      <c r="F80" s="60">
        <f>IF(E80=0," ",IF(E80/D80*100&gt;200,"св.200",E80/D80))</f>
        <v>1.0623631641214626</v>
      </c>
      <c r="G80" s="120">
        <v>133.65</v>
      </c>
      <c r="H80" s="59">
        <v>222.37</v>
      </c>
      <c r="I80" s="60">
        <f t="shared" si="26"/>
        <v>1.6638234193789749</v>
      </c>
      <c r="J80" s="120"/>
      <c r="K80" s="59"/>
      <c r="L80" s="60" t="str">
        <f t="shared" si="23"/>
        <v xml:space="preserve"> </v>
      </c>
      <c r="M80" s="120">
        <v>267.23</v>
      </c>
      <c r="N80" s="59">
        <v>237.52</v>
      </c>
      <c r="O80" s="60">
        <f t="shared" si="24"/>
        <v>0.88882236275867232</v>
      </c>
      <c r="P80" s="120">
        <v>334.49</v>
      </c>
      <c r="Q80" s="59">
        <v>321.33999999999997</v>
      </c>
      <c r="R80" s="62">
        <f>IF(Q80=0," ",IF(Q80/P80*100&gt;200,"св.200",Q80/P80))</f>
        <v>0.96068641812909195</v>
      </c>
      <c r="S80" s="1"/>
      <c r="T80" s="1"/>
      <c r="U80" s="1"/>
      <c r="V80" s="1"/>
    </row>
    <row r="81" spans="1:22" s="22" customFormat="1" ht="15" customHeight="1" outlineLevel="1" x14ac:dyDescent="0.25">
      <c r="A81" s="20"/>
      <c r="B81" s="20"/>
      <c r="C81" s="58" t="s">
        <v>155</v>
      </c>
      <c r="D81" s="120">
        <f t="shared" si="21"/>
        <v>793.74</v>
      </c>
      <c r="E81" s="59">
        <f t="shared" si="21"/>
        <v>1011.0400000000001</v>
      </c>
      <c r="F81" s="60">
        <f>IF(E81=0," ",IF(E81/D81*100&gt;200,"св.200",E81/D81))</f>
        <v>1.2737672285635095</v>
      </c>
      <c r="G81" s="120">
        <v>0.56999999999999995</v>
      </c>
      <c r="H81" s="59">
        <v>4.13</v>
      </c>
      <c r="I81" s="60" t="str">
        <f t="shared" si="26"/>
        <v>св.200</v>
      </c>
      <c r="J81" s="120"/>
      <c r="K81" s="59">
        <v>3.71</v>
      </c>
      <c r="L81" s="61"/>
      <c r="M81" s="120">
        <v>150.66999999999999</v>
      </c>
      <c r="N81" s="59">
        <v>182.74</v>
      </c>
      <c r="O81" s="60">
        <f t="shared" si="24"/>
        <v>1.2128492732461673</v>
      </c>
      <c r="P81" s="120">
        <v>642.5</v>
      </c>
      <c r="Q81" s="59">
        <v>820.46</v>
      </c>
      <c r="R81" s="60">
        <f>IF(Q81=0," ",IF(Q81/P81*100&gt;200,"св.200",Q81/P81))</f>
        <v>1.2769805447470817</v>
      </c>
      <c r="S81" s="2"/>
      <c r="T81" s="2"/>
      <c r="U81" s="2"/>
      <c r="V81" s="2"/>
    </row>
    <row r="82" spans="1:22" s="7" customFormat="1" ht="15" customHeight="1" outlineLevel="1" x14ac:dyDescent="0.25">
      <c r="A82" s="8"/>
      <c r="B82" s="8"/>
      <c r="C82" s="63" t="s">
        <v>71</v>
      </c>
      <c r="D82" s="120">
        <f t="shared" si="21"/>
        <v>100.17</v>
      </c>
      <c r="E82" s="59">
        <f t="shared" si="21"/>
        <v>76</v>
      </c>
      <c r="F82" s="60">
        <f>IF(E82=0," ",IF(E82/D82*100&gt;200,"св.200",E82/D82))</f>
        <v>0.75871019267245676</v>
      </c>
      <c r="G82" s="120">
        <v>0.62</v>
      </c>
      <c r="H82" s="59">
        <v>0.62</v>
      </c>
      <c r="I82" s="60">
        <f t="shared" si="26"/>
        <v>1</v>
      </c>
      <c r="J82" s="120"/>
      <c r="K82" s="59"/>
      <c r="L82" s="60" t="str">
        <f t="shared" si="23"/>
        <v xml:space="preserve"> </v>
      </c>
      <c r="M82" s="120">
        <v>64.849999999999994</v>
      </c>
      <c r="N82" s="59">
        <v>52.83</v>
      </c>
      <c r="O82" s="60">
        <f t="shared" si="24"/>
        <v>0.81464919043947581</v>
      </c>
      <c r="P82" s="120">
        <v>34.700000000000003</v>
      </c>
      <c r="Q82" s="59">
        <v>22.55</v>
      </c>
      <c r="R82" s="62">
        <f>IF(Q82=0," ",IF(Q82/P82*100&gt;200,"св.200",Q82/P82))</f>
        <v>0.64985590778097979</v>
      </c>
      <c r="S82" s="1"/>
      <c r="T82" s="1"/>
      <c r="U82" s="1"/>
      <c r="V82" s="1"/>
    </row>
    <row r="83" spans="1:22" ht="31.5" customHeight="1" x14ac:dyDescent="0.25">
      <c r="A83" s="9">
        <v>13</v>
      </c>
      <c r="B83" s="9"/>
      <c r="C83" s="130" t="s">
        <v>146</v>
      </c>
      <c r="D83" s="131">
        <f>SUM(D84:D88)</f>
        <v>18094.640000000003</v>
      </c>
      <c r="E83" s="131">
        <f>SUM(E84:E88)</f>
        <v>19641.649999999998</v>
      </c>
      <c r="F83" s="132">
        <f t="shared" si="22"/>
        <v>1.0854954837454625</v>
      </c>
      <c r="G83" s="131">
        <f>SUM(G84:G88)</f>
        <v>210.84</v>
      </c>
      <c r="H83" s="131">
        <f>SUM(H84:H88)</f>
        <v>1162.3400000000001</v>
      </c>
      <c r="I83" s="132" t="str">
        <f t="shared" si="26"/>
        <v>св.200</v>
      </c>
      <c r="J83" s="131">
        <f>SUM(J84:J88)</f>
        <v>0</v>
      </c>
      <c r="K83" s="131">
        <f>SUM(K84:K88)</f>
        <v>8.4700000000000006</v>
      </c>
      <c r="L83" s="132" t="str">
        <f t="shared" si="23"/>
        <v xml:space="preserve"> </v>
      </c>
      <c r="M83" s="131">
        <f>SUM(M84:M88)</f>
        <v>1870.4399999999998</v>
      </c>
      <c r="N83" s="131">
        <f>SUM(N84:N88)</f>
        <v>1363.28</v>
      </c>
      <c r="O83" s="132">
        <f t="shared" si="24"/>
        <v>0.72885524261671053</v>
      </c>
      <c r="P83" s="131">
        <f>SUM(P84:P88)</f>
        <v>16013.36</v>
      </c>
      <c r="Q83" s="131">
        <f>SUM(Q84:Q88)</f>
        <v>17107.559999999998</v>
      </c>
      <c r="R83" s="132">
        <f t="shared" si="25"/>
        <v>1.0683304440791936</v>
      </c>
      <c r="S83" s="1"/>
      <c r="T83" s="1"/>
      <c r="U83" s="1"/>
      <c r="V83" s="1"/>
    </row>
    <row r="84" spans="1:22" s="7" customFormat="1" ht="15" customHeight="1" outlineLevel="1" x14ac:dyDescent="0.25">
      <c r="A84" s="8"/>
      <c r="B84" s="8"/>
      <c r="C84" s="58" t="s">
        <v>167</v>
      </c>
      <c r="D84" s="120">
        <f t="shared" si="21"/>
        <v>15067.65</v>
      </c>
      <c r="E84" s="59">
        <f t="shared" si="21"/>
        <v>16852.559999999998</v>
      </c>
      <c r="F84" s="60">
        <f t="shared" si="22"/>
        <v>1.1184597465430905</v>
      </c>
      <c r="G84" s="120">
        <v>181.8</v>
      </c>
      <c r="H84" s="59">
        <v>685.12</v>
      </c>
      <c r="I84" s="60" t="str">
        <f t="shared" si="26"/>
        <v>св.200</v>
      </c>
      <c r="J84" s="120"/>
      <c r="K84" s="59">
        <v>1.95</v>
      </c>
      <c r="L84" s="60" t="e">
        <f>IF(K84=0," ",IF(K84/J84*100&gt;200,"св.200",K84/J84))</f>
        <v>#DIV/0!</v>
      </c>
      <c r="M84" s="120">
        <v>1031.29</v>
      </c>
      <c r="N84" s="59">
        <v>673.18</v>
      </c>
      <c r="O84" s="60">
        <f t="shared" si="24"/>
        <v>0.65275528706765307</v>
      </c>
      <c r="P84" s="120">
        <v>13854.56</v>
      </c>
      <c r="Q84" s="59">
        <v>15492.31</v>
      </c>
      <c r="R84" s="60">
        <f t="shared" si="25"/>
        <v>1.118210177732097</v>
      </c>
      <c r="S84" s="1"/>
      <c r="T84" s="1"/>
      <c r="U84" s="1"/>
      <c r="V84" s="1"/>
    </row>
    <row r="85" spans="1:22" s="7" customFormat="1" ht="15" customHeight="1" outlineLevel="1" x14ac:dyDescent="0.25">
      <c r="A85" s="8"/>
      <c r="B85" s="8"/>
      <c r="C85" s="58" t="s">
        <v>145</v>
      </c>
      <c r="D85" s="120">
        <f t="shared" si="21"/>
        <v>1565.3</v>
      </c>
      <c r="E85" s="59">
        <f>(H85+K85+N85+Q85)</f>
        <v>1404.25</v>
      </c>
      <c r="F85" s="60">
        <f t="shared" si="22"/>
        <v>0.89711237462467264</v>
      </c>
      <c r="G85" s="120">
        <v>28.66</v>
      </c>
      <c r="H85" s="59">
        <v>470.82</v>
      </c>
      <c r="I85" s="60" t="str">
        <f t="shared" si="26"/>
        <v>св.200</v>
      </c>
      <c r="J85" s="120"/>
      <c r="K85" s="59"/>
      <c r="L85" s="60" t="str">
        <f>IF(J85=0," ",IF(K85/J85*100&gt;200,"св.200",K85/J85))</f>
        <v xml:space="preserve"> </v>
      </c>
      <c r="M85" s="120">
        <v>345.07</v>
      </c>
      <c r="N85" s="59">
        <v>238.37</v>
      </c>
      <c r="O85" s="60">
        <f t="shared" si="24"/>
        <v>0.69078737647433852</v>
      </c>
      <c r="P85" s="120">
        <v>1191.57</v>
      </c>
      <c r="Q85" s="59">
        <v>695.06</v>
      </c>
      <c r="R85" s="60">
        <f t="shared" si="25"/>
        <v>0.5833144506827127</v>
      </c>
      <c r="S85" s="1"/>
      <c r="T85" s="1"/>
      <c r="U85" s="1"/>
      <c r="V85" s="1"/>
    </row>
    <row r="86" spans="1:22" s="7" customFormat="1" ht="15" customHeight="1" outlineLevel="1" x14ac:dyDescent="0.25">
      <c r="A86" s="8"/>
      <c r="B86" s="8"/>
      <c r="C86" s="58" t="s">
        <v>70</v>
      </c>
      <c r="D86" s="120">
        <f t="shared" si="21"/>
        <v>895.54</v>
      </c>
      <c r="E86" s="59">
        <f>(H86+K86+N86+Q86)</f>
        <v>854.23</v>
      </c>
      <c r="F86" s="60">
        <f t="shared" si="22"/>
        <v>0.95387140719565855</v>
      </c>
      <c r="G86" s="120">
        <v>0.16</v>
      </c>
      <c r="H86" s="59">
        <v>6.15</v>
      </c>
      <c r="I86" s="60" t="str">
        <f t="shared" si="26"/>
        <v>св.200</v>
      </c>
      <c r="J86" s="120"/>
      <c r="K86" s="59">
        <v>4.12</v>
      </c>
      <c r="L86" s="60" t="str">
        <f>IF(J86=0," ",IF(K86/J86*100&gt;200,"св.200",K86/J86))</f>
        <v xml:space="preserve"> </v>
      </c>
      <c r="M86" s="120">
        <v>381.76</v>
      </c>
      <c r="N86" s="59">
        <v>362.57</v>
      </c>
      <c r="O86" s="60">
        <f t="shared" si="24"/>
        <v>0.94973281642917018</v>
      </c>
      <c r="P86" s="120">
        <v>513.62</v>
      </c>
      <c r="Q86" s="59">
        <v>481.39</v>
      </c>
      <c r="R86" s="60">
        <f t="shared" si="25"/>
        <v>0.93724932829718466</v>
      </c>
      <c r="S86" s="1"/>
      <c r="T86" s="1"/>
      <c r="U86" s="1"/>
      <c r="V86" s="1"/>
    </row>
    <row r="87" spans="1:22" s="7" customFormat="1" ht="15" customHeight="1" outlineLevel="1" x14ac:dyDescent="0.25">
      <c r="A87" s="8"/>
      <c r="B87" s="8"/>
      <c r="C87" s="58" t="s">
        <v>69</v>
      </c>
      <c r="D87" s="120">
        <f t="shared" si="21"/>
        <v>451.27</v>
      </c>
      <c r="E87" s="59">
        <f>(H87+K87+N87+Q87)</f>
        <v>448.03</v>
      </c>
      <c r="F87" s="60">
        <f t="shared" si="22"/>
        <v>0.99282026281383651</v>
      </c>
      <c r="G87" s="120">
        <v>0.14000000000000001</v>
      </c>
      <c r="H87" s="59">
        <v>0.1</v>
      </c>
      <c r="I87" s="60">
        <f t="shared" si="26"/>
        <v>0.7142857142857143</v>
      </c>
      <c r="J87" s="120"/>
      <c r="K87" s="59">
        <v>2.4</v>
      </c>
      <c r="L87" s="60" t="str">
        <f>IF(J87=0," ",IF(K87/J87*100&gt;200,"св.200",K87/J87))</f>
        <v xml:space="preserve"> </v>
      </c>
      <c r="M87" s="120">
        <v>62.04</v>
      </c>
      <c r="N87" s="59">
        <v>67.66</v>
      </c>
      <c r="O87" s="60">
        <f t="shared" si="24"/>
        <v>1.0905867182462927</v>
      </c>
      <c r="P87" s="120">
        <v>389.09</v>
      </c>
      <c r="Q87" s="59">
        <v>377.87</v>
      </c>
      <c r="R87" s="60">
        <f t="shared" si="25"/>
        <v>0.97116348402683195</v>
      </c>
      <c r="S87" s="1"/>
      <c r="T87" s="1"/>
      <c r="U87" s="1"/>
      <c r="V87" s="1"/>
    </row>
    <row r="88" spans="1:22" s="7" customFormat="1" ht="15" customHeight="1" outlineLevel="1" x14ac:dyDescent="0.25">
      <c r="A88" s="8"/>
      <c r="B88" s="8"/>
      <c r="C88" s="58" t="s">
        <v>68</v>
      </c>
      <c r="D88" s="120">
        <f t="shared" si="21"/>
        <v>114.88</v>
      </c>
      <c r="E88" s="59">
        <f t="shared" si="21"/>
        <v>82.58</v>
      </c>
      <c r="F88" s="60">
        <f t="shared" si="22"/>
        <v>0.71883704735376042</v>
      </c>
      <c r="G88" s="120">
        <v>0.08</v>
      </c>
      <c r="H88" s="59">
        <v>0.15</v>
      </c>
      <c r="I88" s="60">
        <f t="shared" si="26"/>
        <v>1.875</v>
      </c>
      <c r="J88" s="120"/>
      <c r="K88" s="59"/>
      <c r="L88" s="60" t="str">
        <f t="shared" si="23"/>
        <v xml:space="preserve"> </v>
      </c>
      <c r="M88" s="120">
        <v>50.28</v>
      </c>
      <c r="N88" s="59">
        <v>21.5</v>
      </c>
      <c r="O88" s="60">
        <f t="shared" si="24"/>
        <v>0.42760540970564836</v>
      </c>
      <c r="P88" s="120">
        <v>64.52</v>
      </c>
      <c r="Q88" s="59">
        <v>60.93</v>
      </c>
      <c r="R88" s="60">
        <f t="shared" si="25"/>
        <v>0.94435833849969009</v>
      </c>
      <c r="S88" s="1"/>
      <c r="T88" s="1"/>
      <c r="U88" s="1"/>
      <c r="V88" s="1"/>
    </row>
    <row r="89" spans="1:22" ht="32.25" customHeight="1" x14ac:dyDescent="0.25">
      <c r="A89" s="9">
        <v>14</v>
      </c>
      <c r="B89" s="9"/>
      <c r="C89" s="130" t="s">
        <v>144</v>
      </c>
      <c r="D89" s="131">
        <f>SUM(D90:D94)</f>
        <v>3379.18</v>
      </c>
      <c r="E89" s="131">
        <f>SUM(E90:E94)</f>
        <v>4764.55</v>
      </c>
      <c r="F89" s="132">
        <f t="shared" si="22"/>
        <v>1.4099722417864691</v>
      </c>
      <c r="G89" s="131">
        <f>SUM(G90:G94)</f>
        <v>316.13</v>
      </c>
      <c r="H89" s="131">
        <f>SUM(H90:H94)</f>
        <v>1435.73</v>
      </c>
      <c r="I89" s="132" t="str">
        <f t="shared" si="26"/>
        <v>св.200</v>
      </c>
      <c r="J89" s="131">
        <f>SUM(J90:J94)</f>
        <v>0</v>
      </c>
      <c r="K89" s="131">
        <f>SUM(K90:K94)</f>
        <v>16.82</v>
      </c>
      <c r="L89" s="132" t="str">
        <f t="shared" si="23"/>
        <v xml:space="preserve"> </v>
      </c>
      <c r="M89" s="131">
        <f>SUM(M90:M94)</f>
        <v>1174.22</v>
      </c>
      <c r="N89" s="131">
        <f>SUM(N90:N94)</f>
        <v>1087.25</v>
      </c>
      <c r="O89" s="132">
        <f t="shared" si="24"/>
        <v>0.92593381138117214</v>
      </c>
      <c r="P89" s="131">
        <f>SUM(P90:P94)</f>
        <v>1888.83</v>
      </c>
      <c r="Q89" s="131">
        <f>SUM(Q90:Q94)</f>
        <v>2224.75</v>
      </c>
      <c r="R89" s="132">
        <f t="shared" si="25"/>
        <v>1.1778455445963905</v>
      </c>
      <c r="S89" s="1"/>
      <c r="T89" s="1"/>
      <c r="U89" s="1"/>
      <c r="V89" s="1"/>
    </row>
    <row r="90" spans="1:22" s="7" customFormat="1" ht="15" customHeight="1" outlineLevel="1" x14ac:dyDescent="0.25">
      <c r="A90" s="8"/>
      <c r="B90" s="8"/>
      <c r="C90" s="58" t="s">
        <v>182</v>
      </c>
      <c r="D90" s="120">
        <f t="shared" si="21"/>
        <v>1542.56</v>
      </c>
      <c r="E90" s="59">
        <f t="shared" si="21"/>
        <v>2674.66</v>
      </c>
      <c r="F90" s="60">
        <f t="shared" si="22"/>
        <v>1.733909864121979</v>
      </c>
      <c r="G90" s="120">
        <v>287.61</v>
      </c>
      <c r="H90" s="59">
        <v>1409.89</v>
      </c>
      <c r="I90" s="60" t="str">
        <f t="shared" si="26"/>
        <v>св.200</v>
      </c>
      <c r="J90" s="120"/>
      <c r="K90" s="59">
        <v>2.62</v>
      </c>
      <c r="L90" s="60" t="str">
        <f t="shared" si="23"/>
        <v xml:space="preserve"> </v>
      </c>
      <c r="M90" s="120">
        <v>893.35</v>
      </c>
      <c r="N90" s="59">
        <v>834.72</v>
      </c>
      <c r="O90" s="60">
        <f t="shared" si="24"/>
        <v>0.93437062741366761</v>
      </c>
      <c r="P90" s="120">
        <v>361.6</v>
      </c>
      <c r="Q90" s="59">
        <v>427.43</v>
      </c>
      <c r="R90" s="60">
        <f>IF(P90=0," ",IF(Q90/P90*100&gt;200,"св.200",Q90/P90))</f>
        <v>1.1820519911504423</v>
      </c>
      <c r="S90" s="1"/>
      <c r="T90" s="1"/>
      <c r="U90" s="1"/>
      <c r="V90" s="1"/>
    </row>
    <row r="91" spans="1:22" s="7" customFormat="1" ht="15" customHeight="1" outlineLevel="1" x14ac:dyDescent="0.25">
      <c r="A91" s="8"/>
      <c r="B91" s="8"/>
      <c r="C91" s="58" t="s">
        <v>67</v>
      </c>
      <c r="D91" s="120">
        <f t="shared" si="21"/>
        <v>200.51</v>
      </c>
      <c r="E91" s="59">
        <f t="shared" si="21"/>
        <v>229.45</v>
      </c>
      <c r="F91" s="60">
        <f t="shared" si="22"/>
        <v>1.1443319535185277</v>
      </c>
      <c r="G91" s="120">
        <v>8.1999999999999993</v>
      </c>
      <c r="H91" s="59">
        <v>7.0000000000000007E-2</v>
      </c>
      <c r="I91" s="60">
        <f t="shared" si="26"/>
        <v>8.5365853658536609E-3</v>
      </c>
      <c r="J91" s="120"/>
      <c r="K91" s="59"/>
      <c r="L91" s="60" t="str">
        <f t="shared" si="23"/>
        <v xml:space="preserve"> </v>
      </c>
      <c r="M91" s="120">
        <v>23.17</v>
      </c>
      <c r="N91" s="59">
        <v>37.369999999999997</v>
      </c>
      <c r="O91" s="60">
        <f t="shared" si="24"/>
        <v>1.6128614587829087</v>
      </c>
      <c r="P91" s="120">
        <v>169.14</v>
      </c>
      <c r="Q91" s="59">
        <v>192.01</v>
      </c>
      <c r="R91" s="60">
        <f t="shared" si="25"/>
        <v>1.1352134326593355</v>
      </c>
      <c r="S91" s="1"/>
      <c r="T91" s="1"/>
      <c r="U91" s="1"/>
      <c r="V91" s="1"/>
    </row>
    <row r="92" spans="1:22" s="7" customFormat="1" ht="15" customHeight="1" outlineLevel="1" x14ac:dyDescent="0.25">
      <c r="A92" s="8"/>
      <c r="B92" s="8"/>
      <c r="C92" s="58" t="s">
        <v>66</v>
      </c>
      <c r="D92" s="120">
        <f t="shared" si="21"/>
        <v>1089.6600000000001</v>
      </c>
      <c r="E92" s="59">
        <f t="shared" si="21"/>
        <v>1122.56</v>
      </c>
      <c r="F92" s="60">
        <f t="shared" si="22"/>
        <v>1.0301929042086522</v>
      </c>
      <c r="G92" s="120">
        <v>17.02</v>
      </c>
      <c r="H92" s="59">
        <v>21.03</v>
      </c>
      <c r="I92" s="60">
        <f t="shared" si="26"/>
        <v>1.2356051703877793</v>
      </c>
      <c r="J92" s="120"/>
      <c r="K92" s="59">
        <v>14.19</v>
      </c>
      <c r="L92" s="60" t="str">
        <f t="shared" si="23"/>
        <v xml:space="preserve"> </v>
      </c>
      <c r="M92" s="120">
        <v>106.18</v>
      </c>
      <c r="N92" s="59">
        <v>71.069999999999993</v>
      </c>
      <c r="O92" s="60">
        <f t="shared" si="24"/>
        <v>0.66933509135430391</v>
      </c>
      <c r="P92" s="120">
        <v>966.46</v>
      </c>
      <c r="Q92" s="59">
        <v>1016.27</v>
      </c>
      <c r="R92" s="60">
        <f t="shared" si="25"/>
        <v>1.0515386048051651</v>
      </c>
      <c r="S92" s="1"/>
      <c r="T92" s="1"/>
      <c r="U92" s="1"/>
      <c r="V92" s="1"/>
    </row>
    <row r="93" spans="1:22" s="7" customFormat="1" ht="15" customHeight="1" outlineLevel="1" x14ac:dyDescent="0.25">
      <c r="A93" s="8"/>
      <c r="B93" s="8"/>
      <c r="C93" s="58" t="s">
        <v>65</v>
      </c>
      <c r="D93" s="120">
        <f t="shared" si="21"/>
        <v>344.62</v>
      </c>
      <c r="E93" s="59">
        <f t="shared" si="21"/>
        <v>499.12</v>
      </c>
      <c r="F93" s="60">
        <f t="shared" si="22"/>
        <v>1.4483198885729209</v>
      </c>
      <c r="G93" s="120">
        <v>2.85</v>
      </c>
      <c r="H93" s="59">
        <v>4.26</v>
      </c>
      <c r="I93" s="60">
        <f>IF(G93&lt;=0.01," ",IF(H93/G93*100&gt;200,"св.200",H93/G93))</f>
        <v>1.4947368421052631</v>
      </c>
      <c r="J93" s="120"/>
      <c r="K93" s="59">
        <v>0.01</v>
      </c>
      <c r="L93" s="60" t="str">
        <f t="shared" si="23"/>
        <v xml:space="preserve"> </v>
      </c>
      <c r="M93" s="120">
        <v>94.24</v>
      </c>
      <c r="N93" s="59">
        <v>93.85</v>
      </c>
      <c r="O93" s="60">
        <f t="shared" si="24"/>
        <v>0.99586162988115445</v>
      </c>
      <c r="P93" s="120">
        <v>247.53</v>
      </c>
      <c r="Q93" s="59">
        <v>401</v>
      </c>
      <c r="R93" s="60">
        <f t="shared" si="25"/>
        <v>1.6200056558800953</v>
      </c>
      <c r="S93" s="1"/>
      <c r="T93" s="1"/>
      <c r="U93" s="1"/>
      <c r="V93" s="1"/>
    </row>
    <row r="94" spans="1:22" s="7" customFormat="1" ht="15" customHeight="1" outlineLevel="1" x14ac:dyDescent="0.25">
      <c r="A94" s="8"/>
      <c r="B94" s="8"/>
      <c r="C94" s="58" t="s">
        <v>64</v>
      </c>
      <c r="D94" s="120">
        <f t="shared" si="21"/>
        <v>201.82999999999998</v>
      </c>
      <c r="E94" s="59">
        <f t="shared" si="21"/>
        <v>238.76</v>
      </c>
      <c r="F94" s="60">
        <f t="shared" ref="F94:F125" si="27">IF(D94=0," ",IF(E94/D94*100&gt;200,"св.200",E94/D94))</f>
        <v>1.1829757716890452</v>
      </c>
      <c r="G94" s="120">
        <v>0.45</v>
      </c>
      <c r="H94" s="59">
        <v>0.48</v>
      </c>
      <c r="I94" s="60">
        <f t="shared" si="26"/>
        <v>1.0666666666666667</v>
      </c>
      <c r="J94" s="120"/>
      <c r="K94" s="59"/>
      <c r="L94" s="60" t="str">
        <f>IF(J94=0," ",IF(K94/J94*100&gt;200,"св.200",K94/J94))</f>
        <v xml:space="preserve"> </v>
      </c>
      <c r="M94" s="120">
        <v>57.28</v>
      </c>
      <c r="N94" s="59">
        <v>50.24</v>
      </c>
      <c r="O94" s="60">
        <f t="shared" ref="O94:O125" si="28">IF(M94=0," ",IF(N94/M94*100&gt;200,"св.200",N94/M94))</f>
        <v>0.87709497206703912</v>
      </c>
      <c r="P94" s="120">
        <v>144.1</v>
      </c>
      <c r="Q94" s="59">
        <v>188.04</v>
      </c>
      <c r="R94" s="60">
        <f t="shared" ref="R94:R125" si="29">IF(P94=0," ",IF(Q94/P94*100&gt;200,"св.200",Q94/P94))</f>
        <v>1.3049271339347674</v>
      </c>
      <c r="S94" s="1"/>
      <c r="T94" s="1"/>
      <c r="U94" s="1"/>
      <c r="V94" s="1"/>
    </row>
    <row r="95" spans="1:22" ht="29.25" customHeight="1" x14ac:dyDescent="0.25">
      <c r="A95" s="9">
        <v>15</v>
      </c>
      <c r="B95" s="9"/>
      <c r="C95" s="130" t="s">
        <v>63</v>
      </c>
      <c r="D95" s="131">
        <f>SUM(D96:D99)</f>
        <v>5969.01</v>
      </c>
      <c r="E95" s="131">
        <f>SUM(E96:E99)</f>
        <v>6624.7999999999993</v>
      </c>
      <c r="F95" s="132">
        <f t="shared" si="27"/>
        <v>1.1098657901394031</v>
      </c>
      <c r="G95" s="131">
        <f>SUM(G96:G99)</f>
        <v>344.58</v>
      </c>
      <c r="H95" s="131">
        <f>SUM(H96:H99)</f>
        <v>1345.8999999999999</v>
      </c>
      <c r="I95" s="132" t="str">
        <f t="shared" si="26"/>
        <v>св.200</v>
      </c>
      <c r="J95" s="131">
        <f>SUM(J96:J99)</f>
        <v>0</v>
      </c>
      <c r="K95" s="131">
        <f>SUM(K96:K99)</f>
        <v>2.1</v>
      </c>
      <c r="L95" s="132" t="str">
        <f t="shared" ref="L95:L125" si="30">IF(J95=0," ",IF(K95/J95*100&gt;200,"св.200",K95/J95))</f>
        <v xml:space="preserve"> </v>
      </c>
      <c r="M95" s="131">
        <f>SUM(M96:M99)</f>
        <v>2576.3399999999997</v>
      </c>
      <c r="N95" s="131">
        <f>SUM(N96:N99)</f>
        <v>2069.66</v>
      </c>
      <c r="O95" s="132">
        <f t="shared" si="28"/>
        <v>0.80333341096283883</v>
      </c>
      <c r="P95" s="131">
        <f>SUM(P96:P99)</f>
        <v>3048.09</v>
      </c>
      <c r="Q95" s="131">
        <f>SUM(Q96:Q99)</f>
        <v>3207.1400000000003</v>
      </c>
      <c r="R95" s="132">
        <f t="shared" si="29"/>
        <v>1.0521802177757218</v>
      </c>
      <c r="S95" s="1"/>
      <c r="T95" s="1"/>
      <c r="U95" s="1"/>
      <c r="V95" s="1"/>
    </row>
    <row r="96" spans="1:22" s="7" customFormat="1" ht="14.25" customHeight="1" outlineLevel="1" x14ac:dyDescent="0.25">
      <c r="A96" s="8"/>
      <c r="B96" s="8"/>
      <c r="C96" s="58" t="s">
        <v>62</v>
      </c>
      <c r="D96" s="120">
        <f t="shared" ref="D96:E141" si="31">(G96+J96+M96+P96)</f>
        <v>3323.0499999999997</v>
      </c>
      <c r="E96" s="59">
        <f t="shared" si="31"/>
        <v>3779.5</v>
      </c>
      <c r="F96" s="60">
        <f t="shared" si="27"/>
        <v>1.1373587517491461</v>
      </c>
      <c r="G96" s="120">
        <v>228.18</v>
      </c>
      <c r="H96" s="59">
        <v>1200.1099999999999</v>
      </c>
      <c r="I96" s="60" t="str">
        <f t="shared" si="26"/>
        <v>св.200</v>
      </c>
      <c r="J96" s="120"/>
      <c r="K96" s="59"/>
      <c r="L96" s="60" t="str">
        <f t="shared" si="30"/>
        <v xml:space="preserve"> </v>
      </c>
      <c r="M96" s="120">
        <v>1879</v>
      </c>
      <c r="N96" s="59">
        <v>1355.51</v>
      </c>
      <c r="O96" s="60">
        <f t="shared" si="28"/>
        <v>0.72139968068121341</v>
      </c>
      <c r="P96" s="120">
        <v>1215.8699999999999</v>
      </c>
      <c r="Q96" s="59">
        <v>1223.8800000000001</v>
      </c>
      <c r="R96" s="60">
        <f t="shared" si="29"/>
        <v>1.006587875348516</v>
      </c>
      <c r="S96" s="1"/>
      <c r="T96" s="1"/>
      <c r="U96" s="1"/>
      <c r="V96" s="1"/>
    </row>
    <row r="97" spans="1:22" s="7" customFormat="1" ht="15" customHeight="1" outlineLevel="1" x14ac:dyDescent="0.25">
      <c r="A97" s="8"/>
      <c r="B97" s="8"/>
      <c r="C97" s="58" t="s">
        <v>61</v>
      </c>
      <c r="D97" s="120">
        <f t="shared" si="31"/>
        <v>1652.04</v>
      </c>
      <c r="E97" s="59">
        <f t="shared" si="31"/>
        <v>1755.74</v>
      </c>
      <c r="F97" s="60">
        <f t="shared" si="27"/>
        <v>1.0627708772184694</v>
      </c>
      <c r="G97" s="120">
        <v>114.46</v>
      </c>
      <c r="H97" s="59">
        <v>129.84</v>
      </c>
      <c r="I97" s="60">
        <f t="shared" si="26"/>
        <v>1.1343700856194305</v>
      </c>
      <c r="J97" s="120"/>
      <c r="K97" s="59"/>
      <c r="L97" s="60" t="str">
        <f t="shared" si="30"/>
        <v xml:space="preserve"> </v>
      </c>
      <c r="M97" s="120">
        <v>466.89</v>
      </c>
      <c r="N97" s="59">
        <v>422.4</v>
      </c>
      <c r="O97" s="60">
        <f t="shared" si="28"/>
        <v>0.90470988883891279</v>
      </c>
      <c r="P97" s="120">
        <v>1070.69</v>
      </c>
      <c r="Q97" s="59">
        <v>1203.5</v>
      </c>
      <c r="R97" s="60">
        <f t="shared" si="29"/>
        <v>1.1240415059447646</v>
      </c>
      <c r="S97" s="1"/>
      <c r="T97" s="1"/>
      <c r="U97" s="1"/>
      <c r="V97" s="1"/>
    </row>
    <row r="98" spans="1:22" s="7" customFormat="1" ht="15" customHeight="1" outlineLevel="1" x14ac:dyDescent="0.25">
      <c r="A98" s="8"/>
      <c r="B98" s="8"/>
      <c r="C98" s="58" t="s">
        <v>60</v>
      </c>
      <c r="D98" s="120">
        <f t="shared" si="31"/>
        <v>586.46</v>
      </c>
      <c r="E98" s="59">
        <f t="shared" si="31"/>
        <v>660.91000000000008</v>
      </c>
      <c r="F98" s="60">
        <f t="shared" si="27"/>
        <v>1.1269481294546944</v>
      </c>
      <c r="G98" s="120">
        <v>0.65</v>
      </c>
      <c r="H98" s="59">
        <v>2.96</v>
      </c>
      <c r="I98" s="60" t="str">
        <f t="shared" si="26"/>
        <v>св.200</v>
      </c>
      <c r="J98" s="120"/>
      <c r="K98" s="59">
        <v>2.1</v>
      </c>
      <c r="L98" s="60" t="str">
        <f t="shared" si="30"/>
        <v xml:space="preserve"> </v>
      </c>
      <c r="M98" s="120">
        <v>138.29</v>
      </c>
      <c r="N98" s="59">
        <v>181.63</v>
      </c>
      <c r="O98" s="60">
        <f t="shared" si="28"/>
        <v>1.3133993781184468</v>
      </c>
      <c r="P98" s="120">
        <v>447.52</v>
      </c>
      <c r="Q98" s="59">
        <v>474.22</v>
      </c>
      <c r="R98" s="60">
        <f t="shared" si="29"/>
        <v>1.0596621380050055</v>
      </c>
      <c r="S98" s="1"/>
      <c r="T98" s="1"/>
      <c r="U98" s="1"/>
      <c r="V98" s="1"/>
    </row>
    <row r="99" spans="1:22" s="7" customFormat="1" ht="15" customHeight="1" outlineLevel="1" x14ac:dyDescent="0.25">
      <c r="A99" s="8"/>
      <c r="B99" s="8"/>
      <c r="C99" s="58" t="s">
        <v>59</v>
      </c>
      <c r="D99" s="120">
        <f t="shared" si="31"/>
        <v>407.46</v>
      </c>
      <c r="E99" s="59">
        <f t="shared" si="31"/>
        <v>428.65000000000003</v>
      </c>
      <c r="F99" s="60">
        <f t="shared" si="27"/>
        <v>1.052005104795563</v>
      </c>
      <c r="G99" s="120">
        <v>1.29</v>
      </c>
      <c r="H99" s="59">
        <v>12.99</v>
      </c>
      <c r="I99" s="60" t="str">
        <f t="shared" si="26"/>
        <v>св.200</v>
      </c>
      <c r="J99" s="129">
        <v>0</v>
      </c>
      <c r="K99" s="93"/>
      <c r="L99" s="60" t="str">
        <f t="shared" si="30"/>
        <v xml:space="preserve"> </v>
      </c>
      <c r="M99" s="120">
        <v>92.16</v>
      </c>
      <c r="N99" s="59">
        <v>110.12</v>
      </c>
      <c r="O99" s="60">
        <f t="shared" si="28"/>
        <v>1.1948784722222223</v>
      </c>
      <c r="P99" s="120">
        <v>314.01</v>
      </c>
      <c r="Q99" s="59">
        <v>305.54000000000002</v>
      </c>
      <c r="R99" s="60">
        <f t="shared" si="29"/>
        <v>0.97302633674086825</v>
      </c>
      <c r="S99" s="1"/>
      <c r="T99" s="1"/>
      <c r="U99" s="1"/>
      <c r="V99" s="1"/>
    </row>
    <row r="100" spans="1:22" ht="29.25" customHeight="1" x14ac:dyDescent="0.25">
      <c r="A100" s="9">
        <v>16</v>
      </c>
      <c r="B100" s="9"/>
      <c r="C100" s="130" t="s">
        <v>143</v>
      </c>
      <c r="D100" s="131">
        <f>SUM(D101:D106)</f>
        <v>4907.8900000000003</v>
      </c>
      <c r="E100" s="131">
        <f>SUM(E101:E106)</f>
        <v>4716.5</v>
      </c>
      <c r="F100" s="132">
        <f t="shared" si="27"/>
        <v>0.9610036084753325</v>
      </c>
      <c r="G100" s="131">
        <f>SUM(G101:G106)</f>
        <v>232.81000000000003</v>
      </c>
      <c r="H100" s="131">
        <f>SUM(H101:H106)</f>
        <v>235.88</v>
      </c>
      <c r="I100" s="132">
        <f t="shared" si="26"/>
        <v>1.0131867187835573</v>
      </c>
      <c r="J100" s="131">
        <f>SUM(J101:J106)</f>
        <v>0</v>
      </c>
      <c r="K100" s="131">
        <f>SUM(K101:K106)</f>
        <v>0</v>
      </c>
      <c r="L100" s="132" t="str">
        <f t="shared" si="30"/>
        <v xml:space="preserve"> </v>
      </c>
      <c r="M100" s="131">
        <f>SUM(M101:M106)</f>
        <v>502.29</v>
      </c>
      <c r="N100" s="131">
        <f>SUM(N101:N106)</f>
        <v>517.61</v>
      </c>
      <c r="O100" s="132">
        <f t="shared" si="28"/>
        <v>1.0305003085866731</v>
      </c>
      <c r="P100" s="131">
        <f>SUM(P101:P106)</f>
        <v>4172.79</v>
      </c>
      <c r="Q100" s="131">
        <f>SUM(Q101:Q106)</f>
        <v>3963.01</v>
      </c>
      <c r="R100" s="132">
        <f t="shared" si="29"/>
        <v>0.94972668166861984</v>
      </c>
      <c r="S100" s="1"/>
      <c r="T100" s="1"/>
      <c r="U100" s="1"/>
      <c r="V100" s="1"/>
    </row>
    <row r="101" spans="1:22" s="7" customFormat="1" ht="15" customHeight="1" outlineLevel="1" x14ac:dyDescent="0.25">
      <c r="A101" s="8"/>
      <c r="B101" s="8"/>
      <c r="C101" s="58" t="s">
        <v>142</v>
      </c>
      <c r="D101" s="120">
        <f t="shared" si="31"/>
        <v>1174.0899999999999</v>
      </c>
      <c r="E101" s="59">
        <f t="shared" si="31"/>
        <v>1144.3600000000001</v>
      </c>
      <c r="F101" s="60">
        <f t="shared" si="27"/>
        <v>0.97467826146206871</v>
      </c>
      <c r="G101" s="120">
        <v>174.95</v>
      </c>
      <c r="H101" s="59">
        <v>164.48</v>
      </c>
      <c r="I101" s="60">
        <f t="shared" si="26"/>
        <v>0.94015432980851676</v>
      </c>
      <c r="J101" s="120"/>
      <c r="K101" s="59"/>
      <c r="L101" s="60" t="str">
        <f t="shared" si="30"/>
        <v xml:space="preserve"> </v>
      </c>
      <c r="M101" s="120">
        <v>269.22000000000003</v>
      </c>
      <c r="N101" s="59">
        <v>262.72000000000003</v>
      </c>
      <c r="O101" s="60">
        <f t="shared" si="28"/>
        <v>0.97585617710422701</v>
      </c>
      <c r="P101" s="120">
        <v>729.92</v>
      </c>
      <c r="Q101" s="59">
        <v>717.16</v>
      </c>
      <c r="R101" s="60">
        <f t="shared" si="29"/>
        <v>0.98251863217886892</v>
      </c>
      <c r="S101" s="1"/>
      <c r="T101" s="1"/>
      <c r="U101" s="1"/>
      <c r="V101" s="1"/>
    </row>
    <row r="102" spans="1:22" s="7" customFormat="1" ht="15" customHeight="1" outlineLevel="1" x14ac:dyDescent="0.25">
      <c r="A102" s="8"/>
      <c r="B102" s="8"/>
      <c r="C102" s="58" t="s">
        <v>58</v>
      </c>
      <c r="D102" s="120">
        <f t="shared" si="31"/>
        <v>262.25</v>
      </c>
      <c r="E102" s="59">
        <f t="shared" si="31"/>
        <v>266.04999999999995</v>
      </c>
      <c r="F102" s="60">
        <f t="shared" si="27"/>
        <v>1.0144899904671114</v>
      </c>
      <c r="G102" s="120">
        <v>38.92</v>
      </c>
      <c r="H102" s="59">
        <v>58.02</v>
      </c>
      <c r="I102" s="60">
        <f t="shared" ref="I102:I108" si="32">IF(G102=0," ",IF(H102/G102*100&gt;200,"св.200",H102/G102))</f>
        <v>1.4907502569373072</v>
      </c>
      <c r="J102" s="120"/>
      <c r="K102" s="59"/>
      <c r="L102" s="60" t="str">
        <f t="shared" si="30"/>
        <v xml:space="preserve"> </v>
      </c>
      <c r="M102" s="120">
        <v>52.27</v>
      </c>
      <c r="N102" s="59">
        <v>56.3</v>
      </c>
      <c r="O102" s="60">
        <f t="shared" si="28"/>
        <v>1.0770996747656398</v>
      </c>
      <c r="P102" s="120">
        <v>171.06</v>
      </c>
      <c r="Q102" s="59">
        <v>151.72999999999999</v>
      </c>
      <c r="R102" s="60">
        <f t="shared" si="29"/>
        <v>0.88699871390155494</v>
      </c>
      <c r="S102" s="1"/>
      <c r="T102" s="1"/>
      <c r="U102" s="1"/>
      <c r="V102" s="1"/>
    </row>
    <row r="103" spans="1:22" s="7" customFormat="1" ht="15" customHeight="1" outlineLevel="1" x14ac:dyDescent="0.25">
      <c r="A103" s="8"/>
      <c r="B103" s="8"/>
      <c r="C103" s="58" t="s">
        <v>57</v>
      </c>
      <c r="D103" s="120">
        <f t="shared" si="31"/>
        <v>900.91</v>
      </c>
      <c r="E103" s="59">
        <f t="shared" si="31"/>
        <v>896.37</v>
      </c>
      <c r="F103" s="60">
        <f t="shared" si="27"/>
        <v>0.99496065089742602</v>
      </c>
      <c r="G103" s="120">
        <v>12.46</v>
      </c>
      <c r="H103" s="59">
        <v>1.74</v>
      </c>
      <c r="I103" s="60">
        <f t="shared" si="32"/>
        <v>0.13964686998394862</v>
      </c>
      <c r="J103" s="120"/>
      <c r="K103" s="59"/>
      <c r="L103" s="60" t="str">
        <f t="shared" si="30"/>
        <v xml:space="preserve"> </v>
      </c>
      <c r="M103" s="120">
        <v>56.64</v>
      </c>
      <c r="N103" s="59">
        <v>61.15</v>
      </c>
      <c r="O103" s="60">
        <f t="shared" si="28"/>
        <v>1.0796257062146892</v>
      </c>
      <c r="P103" s="120">
        <v>831.81</v>
      </c>
      <c r="Q103" s="59">
        <v>833.48</v>
      </c>
      <c r="R103" s="60">
        <f t="shared" si="29"/>
        <v>1.002007670020798</v>
      </c>
      <c r="S103" s="1"/>
      <c r="T103" s="1"/>
      <c r="U103" s="1"/>
      <c r="V103" s="1"/>
    </row>
    <row r="104" spans="1:22" s="7" customFormat="1" ht="15" customHeight="1" outlineLevel="1" x14ac:dyDescent="0.25">
      <c r="A104" s="8"/>
      <c r="B104" s="8"/>
      <c r="C104" s="58" t="s">
        <v>56</v>
      </c>
      <c r="D104" s="120">
        <f t="shared" si="31"/>
        <v>752.26</v>
      </c>
      <c r="E104" s="59">
        <f t="shared" si="31"/>
        <v>708.6</v>
      </c>
      <c r="F104" s="60">
        <f t="shared" si="27"/>
        <v>0.94196155584505359</v>
      </c>
      <c r="G104" s="120">
        <v>0.96</v>
      </c>
      <c r="H104" s="59">
        <v>1.49</v>
      </c>
      <c r="I104" s="60">
        <f t="shared" si="32"/>
        <v>1.5520833333333335</v>
      </c>
      <c r="J104" s="120"/>
      <c r="K104" s="59"/>
      <c r="L104" s="60" t="str">
        <f t="shared" si="30"/>
        <v xml:space="preserve"> </v>
      </c>
      <c r="M104" s="120">
        <v>38.24</v>
      </c>
      <c r="N104" s="59">
        <v>35.71</v>
      </c>
      <c r="O104" s="60">
        <f t="shared" si="28"/>
        <v>0.93383891213389114</v>
      </c>
      <c r="P104" s="120">
        <v>713.06</v>
      </c>
      <c r="Q104" s="59">
        <v>671.4</v>
      </c>
      <c r="R104" s="60">
        <f t="shared" si="29"/>
        <v>0.94157574397666399</v>
      </c>
      <c r="S104" s="1"/>
      <c r="T104" s="1"/>
      <c r="U104" s="1"/>
      <c r="V104" s="1"/>
    </row>
    <row r="105" spans="1:22" s="7" customFormat="1" ht="15" customHeight="1" outlineLevel="1" x14ac:dyDescent="0.25">
      <c r="A105" s="8"/>
      <c r="B105" s="8"/>
      <c r="C105" s="58" t="s">
        <v>55</v>
      </c>
      <c r="D105" s="120">
        <f t="shared" si="31"/>
        <v>831</v>
      </c>
      <c r="E105" s="59">
        <f t="shared" si="31"/>
        <v>697.38</v>
      </c>
      <c r="F105" s="60">
        <f t="shared" si="27"/>
        <v>0.83920577617328518</v>
      </c>
      <c r="G105" s="120">
        <v>5.15</v>
      </c>
      <c r="H105" s="59">
        <v>5.2</v>
      </c>
      <c r="I105" s="60">
        <f t="shared" si="32"/>
        <v>1.0097087378640777</v>
      </c>
      <c r="J105" s="120"/>
      <c r="K105" s="59"/>
      <c r="L105" s="60" t="str">
        <f t="shared" si="30"/>
        <v xml:space="preserve"> </v>
      </c>
      <c r="M105" s="120">
        <v>19.73</v>
      </c>
      <c r="N105" s="59">
        <v>7.43</v>
      </c>
      <c r="O105" s="60">
        <f t="shared" si="28"/>
        <v>0.37658388241256968</v>
      </c>
      <c r="P105" s="120">
        <v>806.12</v>
      </c>
      <c r="Q105" s="59">
        <v>684.75</v>
      </c>
      <c r="R105" s="60">
        <f t="shared" si="29"/>
        <v>0.84943928943581604</v>
      </c>
      <c r="S105" s="1"/>
      <c r="T105" s="1"/>
      <c r="U105" s="1"/>
      <c r="V105" s="1"/>
    </row>
    <row r="106" spans="1:22" s="7" customFormat="1" ht="15" customHeight="1" outlineLevel="1" x14ac:dyDescent="0.25">
      <c r="A106" s="8"/>
      <c r="B106" s="8"/>
      <c r="C106" s="58" t="s">
        <v>54</v>
      </c>
      <c r="D106" s="120">
        <f t="shared" si="31"/>
        <v>987.38000000000011</v>
      </c>
      <c r="E106" s="59">
        <f t="shared" si="31"/>
        <v>1003.74</v>
      </c>
      <c r="F106" s="60">
        <f t="shared" si="27"/>
        <v>1.0165691020680994</v>
      </c>
      <c r="G106" s="120">
        <v>0.37</v>
      </c>
      <c r="H106" s="59">
        <v>4.95</v>
      </c>
      <c r="I106" s="60" t="str">
        <f t="shared" si="32"/>
        <v>св.200</v>
      </c>
      <c r="J106" s="120"/>
      <c r="K106" s="59"/>
      <c r="L106" s="60" t="str">
        <f>IF(J106=0," ",IF(K106/J106*100&gt;200,"св.200",K106/J106))</f>
        <v xml:space="preserve"> </v>
      </c>
      <c r="M106" s="120">
        <v>66.19</v>
      </c>
      <c r="N106" s="59">
        <v>94.3</v>
      </c>
      <c r="O106" s="60">
        <f t="shared" si="28"/>
        <v>1.4246865085360327</v>
      </c>
      <c r="P106" s="120">
        <v>920.82</v>
      </c>
      <c r="Q106" s="59">
        <v>904.49</v>
      </c>
      <c r="R106" s="60">
        <f t="shared" si="29"/>
        <v>0.98226580656371487</v>
      </c>
      <c r="S106" s="1"/>
      <c r="T106" s="1"/>
      <c r="U106" s="1"/>
      <c r="V106" s="1"/>
    </row>
    <row r="107" spans="1:22" ht="31.5" customHeight="1" x14ac:dyDescent="0.25">
      <c r="A107" s="9">
        <v>17</v>
      </c>
      <c r="B107" s="9"/>
      <c r="C107" s="130" t="s">
        <v>171</v>
      </c>
      <c r="D107" s="131">
        <f>SUM(D108:D113)</f>
        <v>3627.0699999999997</v>
      </c>
      <c r="E107" s="131">
        <f>SUM(E108:E113)</f>
        <v>4177.2300000000005</v>
      </c>
      <c r="F107" s="132">
        <f t="shared" si="27"/>
        <v>1.1516816604035767</v>
      </c>
      <c r="G107" s="131">
        <f>SUM(G108:G113)</f>
        <v>43.300000000000004</v>
      </c>
      <c r="H107" s="131">
        <f>SUM(H108:H113)</f>
        <v>75.28</v>
      </c>
      <c r="I107" s="132">
        <f t="shared" si="32"/>
        <v>1.738568129330254</v>
      </c>
      <c r="J107" s="131">
        <f>SUM(J108:J113)</f>
        <v>0</v>
      </c>
      <c r="K107" s="131">
        <f>SUM(K108:K113)</f>
        <v>67.260000000000005</v>
      </c>
      <c r="L107" s="132" t="str">
        <f t="shared" si="30"/>
        <v xml:space="preserve"> </v>
      </c>
      <c r="M107" s="131">
        <f>SUM(M108:M113)</f>
        <v>1072.45</v>
      </c>
      <c r="N107" s="131">
        <f>SUM(N108:N113)</f>
        <v>1263.6600000000001</v>
      </c>
      <c r="O107" s="132">
        <f t="shared" si="28"/>
        <v>1.1782926942981025</v>
      </c>
      <c r="P107" s="131">
        <f>SUM(P108:P113)</f>
        <v>2511.3200000000002</v>
      </c>
      <c r="Q107" s="131">
        <f>SUM(Q108:Q113)</f>
        <v>2771.0299999999997</v>
      </c>
      <c r="R107" s="132">
        <f t="shared" si="29"/>
        <v>1.1034157335584471</v>
      </c>
      <c r="S107" s="1"/>
      <c r="T107" s="1"/>
      <c r="U107" s="1"/>
      <c r="V107" s="1"/>
    </row>
    <row r="108" spans="1:22" s="7" customFormat="1" ht="13.5" customHeight="1" outlineLevel="1" x14ac:dyDescent="0.25">
      <c r="A108" s="8"/>
      <c r="B108" s="8"/>
      <c r="C108" s="58" t="s">
        <v>168</v>
      </c>
      <c r="D108" s="120">
        <f t="shared" si="31"/>
        <v>1167.3200000000002</v>
      </c>
      <c r="E108" s="59">
        <f t="shared" si="31"/>
        <v>1503.54</v>
      </c>
      <c r="F108" s="60">
        <f t="shared" si="27"/>
        <v>1.2880272761539251</v>
      </c>
      <c r="G108" s="120">
        <v>18.87</v>
      </c>
      <c r="H108" s="59">
        <v>23.18</v>
      </c>
      <c r="I108" s="60">
        <f t="shared" si="32"/>
        <v>1.2284048754636989</v>
      </c>
      <c r="J108" s="120"/>
      <c r="K108" s="59"/>
      <c r="L108" s="60" t="str">
        <f t="shared" si="30"/>
        <v xml:space="preserve"> </v>
      </c>
      <c r="M108" s="120">
        <v>389.1</v>
      </c>
      <c r="N108" s="59">
        <v>592.02</v>
      </c>
      <c r="O108" s="60">
        <f t="shared" si="28"/>
        <v>1.5215111796453353</v>
      </c>
      <c r="P108" s="120">
        <v>759.35</v>
      </c>
      <c r="Q108" s="59">
        <v>888.34</v>
      </c>
      <c r="R108" s="60">
        <f t="shared" si="29"/>
        <v>1.1698689668795681</v>
      </c>
      <c r="S108" s="1"/>
      <c r="T108" s="1"/>
      <c r="U108" s="1"/>
      <c r="V108" s="1"/>
    </row>
    <row r="109" spans="1:22" s="7" customFormat="1" ht="15" customHeight="1" outlineLevel="1" x14ac:dyDescent="0.25">
      <c r="A109" s="8"/>
      <c r="B109" s="8"/>
      <c r="C109" s="58" t="s">
        <v>163</v>
      </c>
      <c r="D109" s="120">
        <f t="shared" si="31"/>
        <v>952.39</v>
      </c>
      <c r="E109" s="59">
        <f t="shared" si="31"/>
        <v>1028.56</v>
      </c>
      <c r="F109" s="60">
        <f t="shared" si="27"/>
        <v>1.0799777402114679</v>
      </c>
      <c r="G109" s="120">
        <v>5.03</v>
      </c>
      <c r="H109" s="59">
        <v>6.63</v>
      </c>
      <c r="I109" s="60">
        <f t="shared" ref="I109:I136" si="33">IF(G109=0," ",IF(H109/G109*100&gt;200,"св.200",H109/G109))</f>
        <v>1.3180914512922464</v>
      </c>
      <c r="J109" s="120"/>
      <c r="K109" s="59">
        <v>45.36</v>
      </c>
      <c r="L109" s="60" t="str">
        <f t="shared" si="30"/>
        <v xml:space="preserve"> </v>
      </c>
      <c r="M109" s="120">
        <v>137.35</v>
      </c>
      <c r="N109" s="59">
        <v>145.65</v>
      </c>
      <c r="O109" s="60">
        <f t="shared" si="28"/>
        <v>1.0604295595194759</v>
      </c>
      <c r="P109" s="120">
        <v>810.01</v>
      </c>
      <c r="Q109" s="59">
        <v>830.92</v>
      </c>
      <c r="R109" s="60">
        <f t="shared" si="29"/>
        <v>1.0258144961173319</v>
      </c>
      <c r="S109" s="1"/>
      <c r="T109" s="1"/>
      <c r="U109" s="1"/>
      <c r="V109" s="1"/>
    </row>
    <row r="110" spans="1:22" s="7" customFormat="1" ht="15" customHeight="1" outlineLevel="1" x14ac:dyDescent="0.25">
      <c r="A110" s="8"/>
      <c r="B110" s="8"/>
      <c r="C110" s="58" t="s">
        <v>53</v>
      </c>
      <c r="D110" s="120">
        <f t="shared" si="31"/>
        <v>239.22</v>
      </c>
      <c r="E110" s="59">
        <f t="shared" si="31"/>
        <v>330.28</v>
      </c>
      <c r="F110" s="60">
        <f t="shared" si="27"/>
        <v>1.3806537914890058</v>
      </c>
      <c r="G110" s="120">
        <v>0.35</v>
      </c>
      <c r="H110" s="59">
        <v>0.88</v>
      </c>
      <c r="I110" s="60" t="str">
        <f t="shared" si="33"/>
        <v>св.200</v>
      </c>
      <c r="J110" s="120"/>
      <c r="K110" s="59">
        <v>14.81</v>
      </c>
      <c r="L110" s="60" t="e">
        <f>IF(K110=0," ",IF(K110/J110*100&gt;200,"св.200",K110/J110))</f>
        <v>#DIV/0!</v>
      </c>
      <c r="M110" s="120">
        <v>54.7</v>
      </c>
      <c r="N110" s="59">
        <v>69.150000000000006</v>
      </c>
      <c r="O110" s="60">
        <f t="shared" si="28"/>
        <v>1.2641681901279709</v>
      </c>
      <c r="P110" s="120">
        <v>184.17</v>
      </c>
      <c r="Q110" s="59">
        <v>245.44</v>
      </c>
      <c r="R110" s="60">
        <f t="shared" si="29"/>
        <v>1.3326817614160831</v>
      </c>
      <c r="S110" s="1"/>
      <c r="T110" s="1"/>
      <c r="U110" s="1"/>
      <c r="V110" s="1"/>
    </row>
    <row r="111" spans="1:22" s="7" customFormat="1" ht="15" customHeight="1" outlineLevel="1" x14ac:dyDescent="0.25">
      <c r="A111" s="8"/>
      <c r="B111" s="8"/>
      <c r="C111" s="58" t="s">
        <v>52</v>
      </c>
      <c r="D111" s="120">
        <f t="shared" si="31"/>
        <v>397.29</v>
      </c>
      <c r="E111" s="59">
        <f t="shared" si="31"/>
        <v>428.09000000000003</v>
      </c>
      <c r="F111" s="60">
        <f t="shared" si="27"/>
        <v>1.077525233456669</v>
      </c>
      <c r="G111" s="120">
        <v>12.1</v>
      </c>
      <c r="H111" s="59">
        <v>20.329999999999998</v>
      </c>
      <c r="I111" s="60">
        <f t="shared" si="33"/>
        <v>1.6801652892561982</v>
      </c>
      <c r="J111" s="120"/>
      <c r="K111" s="59">
        <v>7.09</v>
      </c>
      <c r="L111" s="60" t="str">
        <f>IF(J111=0," ",IF(K111/J111*100&gt;200,"св.200",K111/J111))</f>
        <v xml:space="preserve"> </v>
      </c>
      <c r="M111" s="120">
        <v>111.09</v>
      </c>
      <c r="N111" s="59">
        <v>85.12</v>
      </c>
      <c r="O111" s="60">
        <f t="shared" si="28"/>
        <v>0.7662255828607436</v>
      </c>
      <c r="P111" s="120">
        <v>274.10000000000002</v>
      </c>
      <c r="Q111" s="59">
        <v>315.55</v>
      </c>
      <c r="R111" s="60">
        <f t="shared" si="29"/>
        <v>1.1512221816855162</v>
      </c>
      <c r="S111" s="1"/>
      <c r="T111" s="1"/>
      <c r="U111" s="1"/>
      <c r="V111" s="1"/>
    </row>
    <row r="112" spans="1:22" s="7" customFormat="1" ht="15" customHeight="1" outlineLevel="1" x14ac:dyDescent="0.25">
      <c r="A112" s="8"/>
      <c r="B112" s="8"/>
      <c r="C112" s="58" t="s">
        <v>51</v>
      </c>
      <c r="D112" s="120">
        <f t="shared" si="31"/>
        <v>264.28000000000003</v>
      </c>
      <c r="E112" s="59">
        <f t="shared" si="31"/>
        <v>295.01</v>
      </c>
      <c r="F112" s="60">
        <f t="shared" si="27"/>
        <v>1.1162781897986982</v>
      </c>
      <c r="G112" s="120">
        <v>5.03</v>
      </c>
      <c r="H112" s="59">
        <v>10.81</v>
      </c>
      <c r="I112" s="60" t="str">
        <f t="shared" si="33"/>
        <v>св.200</v>
      </c>
      <c r="J112" s="120"/>
      <c r="K112" s="59"/>
      <c r="L112" s="60" t="str">
        <f>IF(K112=0," ",IF(K112/J112*100&gt;200,"св.200",K112/J112))</f>
        <v xml:space="preserve"> </v>
      </c>
      <c r="M112" s="120">
        <v>252.27</v>
      </c>
      <c r="N112" s="59">
        <v>273.58</v>
      </c>
      <c r="O112" s="60">
        <f t="shared" si="28"/>
        <v>1.0844729852935346</v>
      </c>
      <c r="P112" s="120">
        <v>6.98</v>
      </c>
      <c r="Q112" s="59">
        <v>10.62</v>
      </c>
      <c r="R112" s="60">
        <f t="shared" si="29"/>
        <v>1.5214899713467047</v>
      </c>
      <c r="S112" s="1"/>
      <c r="T112" s="1"/>
      <c r="U112" s="1"/>
      <c r="V112" s="1"/>
    </row>
    <row r="113" spans="1:22" s="7" customFormat="1" ht="15" customHeight="1" outlineLevel="1" x14ac:dyDescent="0.25">
      <c r="A113" s="8"/>
      <c r="B113" s="8"/>
      <c r="C113" s="58" t="s">
        <v>183</v>
      </c>
      <c r="D113" s="120">
        <f t="shared" si="31"/>
        <v>606.56999999999994</v>
      </c>
      <c r="E113" s="59">
        <f t="shared" si="31"/>
        <v>591.75</v>
      </c>
      <c r="F113" s="60">
        <f t="shared" si="27"/>
        <v>0.97556753548642372</v>
      </c>
      <c r="G113" s="120">
        <v>1.92</v>
      </c>
      <c r="H113" s="59">
        <v>13.45</v>
      </c>
      <c r="I113" s="60" t="str">
        <f t="shared" si="33"/>
        <v>св.200</v>
      </c>
      <c r="J113" s="120"/>
      <c r="K113" s="59"/>
      <c r="L113" s="60" t="str">
        <f>IF(J113=0," ",IF(K113/J113*100&gt;200,"св.200",K113/J113))</f>
        <v xml:space="preserve"> </v>
      </c>
      <c r="M113" s="120">
        <v>127.94</v>
      </c>
      <c r="N113" s="59">
        <v>98.14</v>
      </c>
      <c r="O113" s="60">
        <f t="shared" si="28"/>
        <v>0.76707831796154446</v>
      </c>
      <c r="P113" s="120">
        <v>476.71</v>
      </c>
      <c r="Q113" s="59">
        <v>480.16</v>
      </c>
      <c r="R113" s="60">
        <f t="shared" si="29"/>
        <v>1.0072371043191879</v>
      </c>
      <c r="S113" s="1"/>
      <c r="T113" s="1"/>
      <c r="U113" s="1"/>
      <c r="V113" s="1"/>
    </row>
    <row r="114" spans="1:22" ht="31.5" customHeight="1" x14ac:dyDescent="0.25">
      <c r="A114" s="9">
        <v>18</v>
      </c>
      <c r="B114" s="9"/>
      <c r="C114" s="130" t="s">
        <v>141</v>
      </c>
      <c r="D114" s="131">
        <f>SUM(D115:D120)</f>
        <v>9290.75</v>
      </c>
      <c r="E114" s="131">
        <f>SUM(E115:E120)</f>
        <v>9897.7100000000009</v>
      </c>
      <c r="F114" s="132">
        <f t="shared" si="27"/>
        <v>1.0653294943895812</v>
      </c>
      <c r="G114" s="131">
        <f>SUM(G115:G120)</f>
        <v>659.62000000000012</v>
      </c>
      <c r="H114" s="131">
        <f>SUM(H115:H120)</f>
        <v>1152.21</v>
      </c>
      <c r="I114" s="132">
        <f t="shared" si="33"/>
        <v>1.7467784481974467</v>
      </c>
      <c r="J114" s="131">
        <f>SUM(J115:J120)</f>
        <v>0</v>
      </c>
      <c r="K114" s="131">
        <f>SUM(K115:K120)</f>
        <v>17.28</v>
      </c>
      <c r="L114" s="132" t="str">
        <f t="shared" si="30"/>
        <v xml:space="preserve"> </v>
      </c>
      <c r="M114" s="131">
        <f>SUM(M115:M120)</f>
        <v>5564.9100000000008</v>
      </c>
      <c r="N114" s="131">
        <f>SUM(N115:N120)</f>
        <v>5305.2999999999993</v>
      </c>
      <c r="O114" s="132">
        <f t="shared" si="28"/>
        <v>0.9533487513724388</v>
      </c>
      <c r="P114" s="131">
        <f>SUM(P115:P120)</f>
        <v>3066.22</v>
      </c>
      <c r="Q114" s="131">
        <f>SUM(Q115:Q120)</f>
        <v>3422.92</v>
      </c>
      <c r="R114" s="132">
        <f t="shared" si="29"/>
        <v>1.1163321614235118</v>
      </c>
      <c r="S114" s="1"/>
      <c r="T114" s="1"/>
      <c r="U114" s="1"/>
      <c r="V114" s="1"/>
    </row>
    <row r="115" spans="1:22" s="7" customFormat="1" ht="15" customHeight="1" outlineLevel="1" x14ac:dyDescent="0.25">
      <c r="A115" s="8"/>
      <c r="B115" s="8"/>
      <c r="C115" s="58" t="s">
        <v>169</v>
      </c>
      <c r="D115" s="120">
        <f t="shared" si="31"/>
        <v>6540.41</v>
      </c>
      <c r="E115" s="59">
        <f t="shared" si="31"/>
        <v>6529.2400000000007</v>
      </c>
      <c r="F115" s="60">
        <f t="shared" si="27"/>
        <v>0.99829215599633669</v>
      </c>
      <c r="G115" s="120">
        <v>656.59</v>
      </c>
      <c r="H115" s="59">
        <v>1134.95</v>
      </c>
      <c r="I115" s="60">
        <f t="shared" si="33"/>
        <v>1.7285520644542256</v>
      </c>
      <c r="J115" s="120"/>
      <c r="K115" s="59"/>
      <c r="L115" s="60" t="str">
        <f t="shared" si="30"/>
        <v xml:space="preserve"> </v>
      </c>
      <c r="M115" s="120">
        <v>4352.05</v>
      </c>
      <c r="N115" s="59">
        <v>3760.9</v>
      </c>
      <c r="O115" s="60">
        <f t="shared" si="28"/>
        <v>0.86416746131133604</v>
      </c>
      <c r="P115" s="120">
        <v>1531.77</v>
      </c>
      <c r="Q115" s="59">
        <v>1633.39</v>
      </c>
      <c r="R115" s="60">
        <f t="shared" si="29"/>
        <v>1.0663415525829596</v>
      </c>
      <c r="S115" s="1"/>
      <c r="T115" s="1"/>
      <c r="U115" s="1"/>
      <c r="V115" s="1"/>
    </row>
    <row r="116" spans="1:22" s="7" customFormat="1" ht="15" customHeight="1" outlineLevel="1" x14ac:dyDescent="0.25">
      <c r="A116" s="8"/>
      <c r="B116" s="8"/>
      <c r="C116" s="58" t="s">
        <v>50</v>
      </c>
      <c r="D116" s="120">
        <f t="shared" si="31"/>
        <v>189.52</v>
      </c>
      <c r="E116" s="59">
        <f t="shared" si="31"/>
        <v>174.57999999999998</v>
      </c>
      <c r="F116" s="60">
        <f t="shared" si="27"/>
        <v>0.92116926973406488</v>
      </c>
      <c r="G116" s="120">
        <v>1.23</v>
      </c>
      <c r="H116" s="59">
        <v>1.62</v>
      </c>
      <c r="I116" s="60">
        <f t="shared" si="33"/>
        <v>1.3170731707317074</v>
      </c>
      <c r="J116" s="120"/>
      <c r="K116" s="59"/>
      <c r="L116" s="60" t="str">
        <f t="shared" si="30"/>
        <v xml:space="preserve"> </v>
      </c>
      <c r="M116" s="120">
        <v>46.43</v>
      </c>
      <c r="N116" s="59">
        <v>35.33</v>
      </c>
      <c r="O116" s="60">
        <f t="shared" si="28"/>
        <v>0.76093043290975659</v>
      </c>
      <c r="P116" s="120">
        <v>141.86000000000001</v>
      </c>
      <c r="Q116" s="59">
        <v>137.63</v>
      </c>
      <c r="R116" s="60">
        <f t="shared" si="29"/>
        <v>0.97018186944875218</v>
      </c>
      <c r="S116" s="1"/>
      <c r="T116" s="1"/>
      <c r="U116" s="1"/>
      <c r="V116" s="1"/>
    </row>
    <row r="117" spans="1:22" s="7" customFormat="1" ht="15" customHeight="1" outlineLevel="1" x14ac:dyDescent="0.25">
      <c r="A117" s="8"/>
      <c r="B117" s="8"/>
      <c r="C117" s="58" t="s">
        <v>49</v>
      </c>
      <c r="D117" s="120">
        <f t="shared" si="31"/>
        <v>666.03</v>
      </c>
      <c r="E117" s="59">
        <f t="shared" si="31"/>
        <v>755.01</v>
      </c>
      <c r="F117" s="60">
        <f t="shared" si="27"/>
        <v>1.1335975856943381</v>
      </c>
      <c r="G117" s="120">
        <v>0.11</v>
      </c>
      <c r="H117" s="59">
        <v>1.74</v>
      </c>
      <c r="I117" s="60" t="str">
        <f t="shared" si="33"/>
        <v>св.200</v>
      </c>
      <c r="J117" s="120"/>
      <c r="K117" s="59"/>
      <c r="L117" s="60" t="str">
        <f t="shared" si="30"/>
        <v xml:space="preserve"> </v>
      </c>
      <c r="M117" s="120">
        <v>258.64</v>
      </c>
      <c r="N117" s="59">
        <v>358.85</v>
      </c>
      <c r="O117" s="60">
        <f t="shared" si="28"/>
        <v>1.3874497370862977</v>
      </c>
      <c r="P117" s="120">
        <v>407.28</v>
      </c>
      <c r="Q117" s="59">
        <v>394.42</v>
      </c>
      <c r="R117" s="60">
        <f t="shared" si="29"/>
        <v>0.96842467098801821</v>
      </c>
      <c r="S117" s="1"/>
      <c r="T117" s="1"/>
      <c r="U117" s="1"/>
      <c r="V117" s="1"/>
    </row>
    <row r="118" spans="1:22" s="7" customFormat="1" ht="15" customHeight="1" outlineLevel="1" x14ac:dyDescent="0.25">
      <c r="A118" s="8"/>
      <c r="B118" s="8"/>
      <c r="C118" s="58" t="s">
        <v>48</v>
      </c>
      <c r="D118" s="120">
        <f t="shared" si="31"/>
        <v>388.81</v>
      </c>
      <c r="E118" s="59">
        <f t="shared" si="31"/>
        <v>562.63</v>
      </c>
      <c r="F118" s="60">
        <f t="shared" si="27"/>
        <v>1.4470564028702966</v>
      </c>
      <c r="G118" s="120">
        <v>0.32</v>
      </c>
      <c r="H118" s="59">
        <v>0.79</v>
      </c>
      <c r="I118" s="60" t="str">
        <f t="shared" si="33"/>
        <v>св.200</v>
      </c>
      <c r="J118" s="120"/>
      <c r="K118" s="59"/>
      <c r="L118" s="60" t="str">
        <f t="shared" si="30"/>
        <v xml:space="preserve"> </v>
      </c>
      <c r="M118" s="120">
        <v>131.87</v>
      </c>
      <c r="N118" s="59">
        <v>304.2</v>
      </c>
      <c r="O118" s="60" t="str">
        <f t="shared" si="28"/>
        <v>св.200</v>
      </c>
      <c r="P118" s="120">
        <v>256.62</v>
      </c>
      <c r="Q118" s="59">
        <v>257.64</v>
      </c>
      <c r="R118" s="60">
        <f t="shared" si="29"/>
        <v>1.0039747486555997</v>
      </c>
      <c r="S118" s="1"/>
      <c r="T118" s="1"/>
      <c r="U118" s="1"/>
      <c r="V118" s="1"/>
    </row>
    <row r="119" spans="1:22" s="7" customFormat="1" ht="15" customHeight="1" outlineLevel="1" x14ac:dyDescent="0.25">
      <c r="A119" s="8"/>
      <c r="B119" s="8"/>
      <c r="C119" s="58" t="s">
        <v>47</v>
      </c>
      <c r="D119" s="120">
        <f t="shared" si="31"/>
        <v>183.34</v>
      </c>
      <c r="E119" s="59">
        <f t="shared" si="31"/>
        <v>243.71999999999997</v>
      </c>
      <c r="F119" s="60">
        <f t="shared" si="27"/>
        <v>1.3293334787825895</v>
      </c>
      <c r="G119" s="120">
        <v>0.17</v>
      </c>
      <c r="H119" s="59">
        <v>10.88</v>
      </c>
      <c r="I119" s="60" t="str">
        <f t="shared" si="33"/>
        <v>св.200</v>
      </c>
      <c r="J119" s="120"/>
      <c r="K119" s="59"/>
      <c r="L119" s="60" t="str">
        <f t="shared" si="30"/>
        <v xml:space="preserve"> </v>
      </c>
      <c r="M119" s="120">
        <v>96.17</v>
      </c>
      <c r="N119" s="59">
        <v>140.47999999999999</v>
      </c>
      <c r="O119" s="60">
        <f t="shared" si="28"/>
        <v>1.4607465945721116</v>
      </c>
      <c r="P119" s="120">
        <v>87</v>
      </c>
      <c r="Q119" s="59">
        <v>92.36</v>
      </c>
      <c r="R119" s="60">
        <f t="shared" si="29"/>
        <v>1.0616091954022988</v>
      </c>
      <c r="S119" s="1"/>
      <c r="T119" s="1"/>
      <c r="U119" s="1"/>
      <c r="V119" s="1"/>
    </row>
    <row r="120" spans="1:22" s="7" customFormat="1" ht="15" customHeight="1" outlineLevel="1" x14ac:dyDescent="0.25">
      <c r="A120" s="8"/>
      <c r="B120" s="8"/>
      <c r="C120" s="58" t="s">
        <v>46</v>
      </c>
      <c r="D120" s="120">
        <f t="shared" si="31"/>
        <v>1322.64</v>
      </c>
      <c r="E120" s="59">
        <f t="shared" si="31"/>
        <v>1632.53</v>
      </c>
      <c r="F120" s="60">
        <f t="shared" si="27"/>
        <v>1.2342965583983547</v>
      </c>
      <c r="G120" s="120">
        <v>1.2</v>
      </c>
      <c r="H120" s="59">
        <v>2.23</v>
      </c>
      <c r="I120" s="60">
        <f t="shared" si="33"/>
        <v>1.8583333333333334</v>
      </c>
      <c r="J120" s="120"/>
      <c r="K120" s="59">
        <v>17.28</v>
      </c>
      <c r="L120" s="60" t="str">
        <f t="shared" si="30"/>
        <v xml:space="preserve"> </v>
      </c>
      <c r="M120" s="120">
        <v>679.75</v>
      </c>
      <c r="N120" s="59">
        <v>705.54</v>
      </c>
      <c r="O120" s="60">
        <f t="shared" si="28"/>
        <v>1.0379404192717911</v>
      </c>
      <c r="P120" s="120">
        <v>641.69000000000005</v>
      </c>
      <c r="Q120" s="59">
        <v>907.48</v>
      </c>
      <c r="R120" s="60">
        <f t="shared" si="29"/>
        <v>1.4142031198865495</v>
      </c>
      <c r="S120" s="1"/>
      <c r="T120" s="1"/>
      <c r="U120" s="1"/>
      <c r="V120" s="1"/>
    </row>
    <row r="121" spans="1:22" ht="30" customHeight="1" x14ac:dyDescent="0.25">
      <c r="A121" s="9">
        <v>19</v>
      </c>
      <c r="B121" s="9"/>
      <c r="C121" s="130" t="s">
        <v>140</v>
      </c>
      <c r="D121" s="131">
        <f>SUM(D122:D129)</f>
        <v>8477.1699999999983</v>
      </c>
      <c r="E121" s="131">
        <f>SUM(E122:E129)</f>
        <v>8963.7199999999975</v>
      </c>
      <c r="F121" s="132">
        <f t="shared" si="27"/>
        <v>1.0573953335842032</v>
      </c>
      <c r="G121" s="131">
        <f>SUM(G122:G129)</f>
        <v>968.43000000000018</v>
      </c>
      <c r="H121" s="131">
        <f>SUM(H122:H129)</f>
        <v>1015.3100000000001</v>
      </c>
      <c r="I121" s="132">
        <f t="shared" si="33"/>
        <v>1.0484082484020527</v>
      </c>
      <c r="J121" s="131">
        <f>SUM(J122:J129)</f>
        <v>3.0900000000000003</v>
      </c>
      <c r="K121" s="131">
        <f>SUM(K122:K129)</f>
        <v>82.13000000000001</v>
      </c>
      <c r="L121" s="132" t="str">
        <f t="shared" si="30"/>
        <v>св.200</v>
      </c>
      <c r="M121" s="131">
        <f>SUM(M122:M129)</f>
        <v>942.42000000000007</v>
      </c>
      <c r="N121" s="131">
        <f>SUM(N122:N129)</f>
        <v>667.36</v>
      </c>
      <c r="O121" s="132">
        <f t="shared" si="28"/>
        <v>0.70813437745378915</v>
      </c>
      <c r="P121" s="131">
        <f>SUM(P122:P129)</f>
        <v>6563.23</v>
      </c>
      <c r="Q121" s="131">
        <f>SUM(Q122:Q129)</f>
        <v>7198.92</v>
      </c>
      <c r="R121" s="132">
        <f t="shared" si="29"/>
        <v>1.0968562735116705</v>
      </c>
      <c r="S121" s="1"/>
      <c r="T121" s="1"/>
      <c r="U121" s="1"/>
      <c r="V121" s="1"/>
    </row>
    <row r="122" spans="1:22" s="7" customFormat="1" ht="15" customHeight="1" outlineLevel="1" x14ac:dyDescent="0.25">
      <c r="A122" s="8"/>
      <c r="B122" s="10"/>
      <c r="C122" s="58" t="s">
        <v>139</v>
      </c>
      <c r="D122" s="120">
        <f t="shared" si="31"/>
        <v>1472.5700000000002</v>
      </c>
      <c r="E122" s="59">
        <f t="shared" si="31"/>
        <v>1388.14</v>
      </c>
      <c r="F122" s="60">
        <f t="shared" si="27"/>
        <v>0.94266486482815759</v>
      </c>
      <c r="G122" s="120">
        <v>881.82</v>
      </c>
      <c r="H122" s="59">
        <v>823.6</v>
      </c>
      <c r="I122" s="60">
        <f t="shared" si="33"/>
        <v>0.93397745571658608</v>
      </c>
      <c r="J122" s="120"/>
      <c r="K122" s="59"/>
      <c r="L122" s="60" t="str">
        <f t="shared" si="30"/>
        <v xml:space="preserve"> </v>
      </c>
      <c r="M122" s="120">
        <v>95.95</v>
      </c>
      <c r="N122" s="59">
        <v>82.58</v>
      </c>
      <c r="O122" s="60">
        <f t="shared" si="28"/>
        <v>0.8606565919749869</v>
      </c>
      <c r="P122" s="120">
        <v>494.8</v>
      </c>
      <c r="Q122" s="59">
        <v>481.96</v>
      </c>
      <c r="R122" s="60">
        <f t="shared" si="29"/>
        <v>0.97405012126111556</v>
      </c>
      <c r="S122" s="1"/>
      <c r="T122" s="1"/>
      <c r="U122" s="1"/>
      <c r="V122" s="1"/>
    </row>
    <row r="123" spans="1:22" s="7" customFormat="1" ht="15" customHeight="1" outlineLevel="1" x14ac:dyDescent="0.25">
      <c r="A123" s="8"/>
      <c r="B123" s="10"/>
      <c r="C123" s="58" t="s">
        <v>45</v>
      </c>
      <c r="D123" s="120">
        <f t="shared" si="31"/>
        <v>284.01</v>
      </c>
      <c r="E123" s="59">
        <f t="shared" si="31"/>
        <v>386.22</v>
      </c>
      <c r="F123" s="60">
        <f t="shared" si="27"/>
        <v>1.3598816943065386</v>
      </c>
      <c r="G123" s="120">
        <v>2.83</v>
      </c>
      <c r="H123" s="59">
        <v>33.56</v>
      </c>
      <c r="I123" s="60" t="str">
        <f t="shared" si="33"/>
        <v>св.200</v>
      </c>
      <c r="J123" s="120"/>
      <c r="K123" s="59">
        <v>51.09</v>
      </c>
      <c r="L123" s="60" t="str">
        <f t="shared" si="30"/>
        <v xml:space="preserve"> </v>
      </c>
      <c r="M123" s="120">
        <v>63.58</v>
      </c>
      <c r="N123" s="59">
        <v>64.16</v>
      </c>
      <c r="O123" s="60">
        <f t="shared" si="28"/>
        <v>1.0091223655237496</v>
      </c>
      <c r="P123" s="120">
        <v>217.6</v>
      </c>
      <c r="Q123" s="59">
        <v>237.41</v>
      </c>
      <c r="R123" s="60">
        <f t="shared" si="29"/>
        <v>1.0910386029411765</v>
      </c>
      <c r="S123" s="1"/>
      <c r="T123" s="1"/>
      <c r="U123" s="1"/>
      <c r="V123" s="1"/>
    </row>
    <row r="124" spans="1:22" s="7" customFormat="1" ht="15" customHeight="1" outlineLevel="1" x14ac:dyDescent="0.25">
      <c r="A124" s="8"/>
      <c r="B124" s="10"/>
      <c r="C124" s="58" t="s">
        <v>44</v>
      </c>
      <c r="D124" s="120">
        <f t="shared" si="31"/>
        <v>3938.91</v>
      </c>
      <c r="E124" s="59">
        <f t="shared" si="31"/>
        <v>4392.95</v>
      </c>
      <c r="F124" s="60">
        <f t="shared" si="27"/>
        <v>1.1152704682259813</v>
      </c>
      <c r="G124" s="120">
        <v>22.07</v>
      </c>
      <c r="H124" s="59">
        <v>26.01</v>
      </c>
      <c r="I124" s="60">
        <f t="shared" si="33"/>
        <v>1.1785228817399185</v>
      </c>
      <c r="J124" s="120">
        <v>2.66</v>
      </c>
      <c r="K124" s="59">
        <v>6.78</v>
      </c>
      <c r="L124" s="60" t="str">
        <f t="shared" si="30"/>
        <v>св.200</v>
      </c>
      <c r="M124" s="120">
        <v>54.29</v>
      </c>
      <c r="N124" s="59">
        <v>33.47</v>
      </c>
      <c r="O124" s="60">
        <f t="shared" si="28"/>
        <v>0.61650396021366738</v>
      </c>
      <c r="P124" s="120">
        <v>3859.89</v>
      </c>
      <c r="Q124" s="59">
        <v>4326.6899999999996</v>
      </c>
      <c r="R124" s="60">
        <f t="shared" si="29"/>
        <v>1.120936088852273</v>
      </c>
      <c r="S124" s="1"/>
      <c r="T124" s="1"/>
      <c r="U124" s="1"/>
      <c r="V124" s="1"/>
    </row>
    <row r="125" spans="1:22" s="7" customFormat="1" ht="15" customHeight="1" outlineLevel="1" x14ac:dyDescent="0.25">
      <c r="A125" s="8"/>
      <c r="B125" s="10"/>
      <c r="C125" s="58" t="s">
        <v>43</v>
      </c>
      <c r="D125" s="120">
        <f t="shared" si="31"/>
        <v>634.5</v>
      </c>
      <c r="E125" s="59">
        <f t="shared" si="31"/>
        <v>582.57000000000005</v>
      </c>
      <c r="F125" s="60">
        <f t="shared" si="27"/>
        <v>0.9181560283687944</v>
      </c>
      <c r="G125" s="120">
        <v>4.8</v>
      </c>
      <c r="H125" s="59">
        <v>6.97</v>
      </c>
      <c r="I125" s="60">
        <f t="shared" si="33"/>
        <v>1.4520833333333334</v>
      </c>
      <c r="J125" s="120"/>
      <c r="K125" s="59">
        <v>0.9</v>
      </c>
      <c r="L125" s="60" t="str">
        <f t="shared" si="30"/>
        <v xml:space="preserve"> </v>
      </c>
      <c r="M125" s="120">
        <v>288.49</v>
      </c>
      <c r="N125" s="59">
        <v>179.52</v>
      </c>
      <c r="O125" s="60">
        <f t="shared" si="28"/>
        <v>0.62227460223924569</v>
      </c>
      <c r="P125" s="120">
        <v>341.21</v>
      </c>
      <c r="Q125" s="59">
        <v>395.18</v>
      </c>
      <c r="R125" s="60">
        <f t="shared" si="29"/>
        <v>1.1581723865068434</v>
      </c>
      <c r="S125" s="1"/>
      <c r="T125" s="1"/>
      <c r="U125" s="1"/>
      <c r="V125" s="1"/>
    </row>
    <row r="126" spans="1:22" s="7" customFormat="1" ht="15" customHeight="1" outlineLevel="1" x14ac:dyDescent="0.25">
      <c r="A126" s="8"/>
      <c r="B126" s="10"/>
      <c r="C126" s="58" t="s">
        <v>42</v>
      </c>
      <c r="D126" s="120">
        <f t="shared" si="31"/>
        <v>584.30999999999995</v>
      </c>
      <c r="E126" s="59">
        <f t="shared" si="31"/>
        <v>447.89000000000004</v>
      </c>
      <c r="F126" s="60">
        <f t="shared" ref="F126:F142" si="34">IF(D126=0," ",IF(E126/D126*100&gt;200,"св.200",E126/D126))</f>
        <v>0.76652804162174204</v>
      </c>
      <c r="G126" s="120">
        <v>15.37</v>
      </c>
      <c r="H126" s="59">
        <v>33.06</v>
      </c>
      <c r="I126" s="60" t="str">
        <f t="shared" si="33"/>
        <v>св.200</v>
      </c>
      <c r="J126" s="120">
        <v>0.43</v>
      </c>
      <c r="K126" s="59">
        <v>1.59</v>
      </c>
      <c r="L126" s="60" t="str">
        <f>IF(J126=0," ",IF(K126/J126*100&gt;200,"св.200",K126/J126))</f>
        <v>св.200</v>
      </c>
      <c r="M126" s="120">
        <v>140.31</v>
      </c>
      <c r="N126" s="59">
        <v>90.02</v>
      </c>
      <c r="O126" s="60">
        <f t="shared" ref="O126:O142" si="35">IF(M126=0," ",IF(N126/M126*100&gt;200,"св.200",N126/M126))</f>
        <v>0.64157935998859661</v>
      </c>
      <c r="P126" s="120">
        <v>428.2</v>
      </c>
      <c r="Q126" s="59">
        <v>323.22000000000003</v>
      </c>
      <c r="R126" s="60">
        <f>IF(P126=0," ",IF(Q126/P126*100&gt;200,"св.200",Q126/P126))</f>
        <v>0.75483418963101367</v>
      </c>
      <c r="S126" s="1"/>
      <c r="T126" s="1"/>
      <c r="U126" s="1"/>
      <c r="V126" s="1"/>
    </row>
    <row r="127" spans="1:22" s="7" customFormat="1" ht="15" customHeight="1" outlineLevel="1" x14ac:dyDescent="0.25">
      <c r="A127" s="8"/>
      <c r="B127" s="10"/>
      <c r="C127" s="58" t="s">
        <v>41</v>
      </c>
      <c r="D127" s="120">
        <f t="shared" si="31"/>
        <v>869.11999999999989</v>
      </c>
      <c r="E127" s="59">
        <f t="shared" si="31"/>
        <v>1135.76</v>
      </c>
      <c r="F127" s="60">
        <f t="shared" si="34"/>
        <v>1.3067930780559649</v>
      </c>
      <c r="G127" s="120">
        <v>37.479999999999997</v>
      </c>
      <c r="H127" s="59">
        <v>87.88</v>
      </c>
      <c r="I127" s="60" t="str">
        <f t="shared" si="33"/>
        <v>св.200</v>
      </c>
      <c r="J127" s="120"/>
      <c r="K127" s="59">
        <v>5.07</v>
      </c>
      <c r="L127" s="60" t="str">
        <f t="shared" ref="L127:L142" si="36">IF(J127=0," ",IF(K127/J127*100&gt;200,"св.200",K127/J127))</f>
        <v xml:space="preserve"> </v>
      </c>
      <c r="M127" s="120">
        <v>118.58</v>
      </c>
      <c r="N127" s="59">
        <v>85.73</v>
      </c>
      <c r="O127" s="60">
        <f t="shared" si="35"/>
        <v>0.72297183336144377</v>
      </c>
      <c r="P127" s="120">
        <v>713.06</v>
      </c>
      <c r="Q127" s="59">
        <v>957.08</v>
      </c>
      <c r="R127" s="60">
        <f>IF(P127=0," ",IF(Q127/P127*100&gt;200,"св.200",Q127/P127))</f>
        <v>1.3422152413541639</v>
      </c>
      <c r="S127" s="1"/>
      <c r="T127" s="1"/>
      <c r="U127" s="1"/>
      <c r="V127" s="1"/>
    </row>
    <row r="128" spans="1:22" s="7" customFormat="1" ht="15" customHeight="1" outlineLevel="1" x14ac:dyDescent="0.25">
      <c r="A128" s="8"/>
      <c r="B128" s="10"/>
      <c r="C128" s="58" t="s">
        <v>40</v>
      </c>
      <c r="D128" s="120">
        <f t="shared" si="31"/>
        <v>122.25</v>
      </c>
      <c r="E128" s="59">
        <f t="shared" si="31"/>
        <v>119.05</v>
      </c>
      <c r="F128" s="60">
        <f t="shared" si="34"/>
        <v>0.97382413087934561</v>
      </c>
      <c r="G128" s="120">
        <v>1.24</v>
      </c>
      <c r="H128" s="59">
        <v>1.21</v>
      </c>
      <c r="I128" s="60">
        <f t="shared" si="33"/>
        <v>0.97580645161290325</v>
      </c>
      <c r="J128" s="120"/>
      <c r="K128" s="59">
        <v>16.7</v>
      </c>
      <c r="L128" s="60" t="str">
        <f t="shared" si="36"/>
        <v xml:space="preserve"> </v>
      </c>
      <c r="M128" s="120">
        <v>20.03</v>
      </c>
      <c r="N128" s="59">
        <v>19.87</v>
      </c>
      <c r="O128" s="60">
        <f t="shared" si="35"/>
        <v>0.9920119820269595</v>
      </c>
      <c r="P128" s="120">
        <v>100.98</v>
      </c>
      <c r="Q128" s="59">
        <v>81.27</v>
      </c>
      <c r="R128" s="60">
        <f>IF(P128=0," ",IF(Q128/P128*100&gt;200,"св.200",Q128/P128))</f>
        <v>0.80481283422459882</v>
      </c>
      <c r="S128" s="1"/>
      <c r="T128" s="1"/>
      <c r="U128" s="1"/>
      <c r="V128" s="1"/>
    </row>
    <row r="129" spans="1:22" s="7" customFormat="1" ht="15" customHeight="1" outlineLevel="1" x14ac:dyDescent="0.25">
      <c r="A129" s="8"/>
      <c r="B129" s="10"/>
      <c r="C129" s="58" t="s">
        <v>39</v>
      </c>
      <c r="D129" s="120">
        <f t="shared" si="31"/>
        <v>571.5</v>
      </c>
      <c r="E129" s="59">
        <f t="shared" si="31"/>
        <v>511.14</v>
      </c>
      <c r="F129" s="60">
        <f t="shared" si="34"/>
        <v>0.89438320209973754</v>
      </c>
      <c r="G129" s="120">
        <v>2.82</v>
      </c>
      <c r="H129" s="59">
        <v>3.02</v>
      </c>
      <c r="I129" s="60">
        <f t="shared" si="33"/>
        <v>1.0709219858156029</v>
      </c>
      <c r="J129" s="120"/>
      <c r="K129" s="59"/>
      <c r="L129" s="60" t="str">
        <f t="shared" si="36"/>
        <v xml:space="preserve"> </v>
      </c>
      <c r="M129" s="120">
        <v>161.19</v>
      </c>
      <c r="N129" s="59">
        <v>112.01</v>
      </c>
      <c r="O129" s="60">
        <f t="shared" si="35"/>
        <v>0.69489422420745706</v>
      </c>
      <c r="P129" s="120">
        <v>407.49</v>
      </c>
      <c r="Q129" s="59">
        <v>396.11</v>
      </c>
      <c r="R129" s="60">
        <f>IF(P129=0," ",IF(Q129/P129*100&gt;200,"св.200",Q129/P129))</f>
        <v>0.9720729343051363</v>
      </c>
      <c r="S129" s="1"/>
      <c r="T129" s="1"/>
      <c r="U129" s="1"/>
      <c r="V129" s="1"/>
    </row>
    <row r="130" spans="1:22" ht="28.5" customHeight="1" x14ac:dyDescent="0.25">
      <c r="A130" s="9">
        <v>20</v>
      </c>
      <c r="B130" s="11"/>
      <c r="C130" s="130" t="s">
        <v>138</v>
      </c>
      <c r="D130" s="131">
        <f>SUM(D131:D133,D134:D136)</f>
        <v>3487.88</v>
      </c>
      <c r="E130" s="131">
        <f>SUM(E131:E133,E134:E136)</f>
        <v>5081.2700000000004</v>
      </c>
      <c r="F130" s="132">
        <f t="shared" si="34"/>
        <v>1.4568362443662053</v>
      </c>
      <c r="G130" s="131">
        <f>SUM(G131:G133,G134:G136)</f>
        <v>480.42000000000007</v>
      </c>
      <c r="H130" s="131">
        <f>SUM(H131:H133,H134:H136)</f>
        <v>1650.52</v>
      </c>
      <c r="I130" s="132" t="str">
        <f t="shared" si="33"/>
        <v>св.200</v>
      </c>
      <c r="J130" s="131">
        <f>SUM(J131:J133,J134:J136)</f>
        <v>0.48</v>
      </c>
      <c r="K130" s="131">
        <f>SUM(K131:K133,K134:K136)</f>
        <v>0.18</v>
      </c>
      <c r="L130" s="132">
        <f t="shared" si="36"/>
        <v>0.375</v>
      </c>
      <c r="M130" s="131">
        <f>SUM(M131:M133,M134:M136)</f>
        <v>1077.25</v>
      </c>
      <c r="N130" s="131">
        <f>SUM(N131:N133,N134:N136)</f>
        <v>764.09999999999991</v>
      </c>
      <c r="O130" s="132">
        <f t="shared" si="35"/>
        <v>0.70930610350429324</v>
      </c>
      <c r="P130" s="131">
        <f>SUM(P131:P133,P134:P136)</f>
        <v>1929.7300000000002</v>
      </c>
      <c r="Q130" s="131">
        <f>SUM(Q131:Q133,Q134:Q136)</f>
        <v>2666.4700000000007</v>
      </c>
      <c r="R130" s="132">
        <f>IF(P130=0," ",IF(Q130/P130*100&gt;200,"св.200",Q130/P130))</f>
        <v>1.3817839801423</v>
      </c>
      <c r="S130" s="1"/>
      <c r="T130" s="1"/>
      <c r="U130" s="1"/>
      <c r="V130" s="1"/>
    </row>
    <row r="131" spans="1:22" s="7" customFormat="1" ht="15" customHeight="1" outlineLevel="1" x14ac:dyDescent="0.25">
      <c r="A131" s="8"/>
      <c r="B131" s="10"/>
      <c r="C131" s="58" t="s">
        <v>137</v>
      </c>
      <c r="D131" s="120">
        <f t="shared" si="31"/>
        <v>2239.81</v>
      </c>
      <c r="E131" s="59">
        <f t="shared" si="31"/>
        <v>4014.06</v>
      </c>
      <c r="F131" s="60">
        <f t="shared" si="34"/>
        <v>1.7921430835651238</v>
      </c>
      <c r="G131" s="120">
        <v>447.75</v>
      </c>
      <c r="H131" s="59">
        <v>1506.12</v>
      </c>
      <c r="I131" s="60" t="str">
        <f t="shared" si="33"/>
        <v>св.200</v>
      </c>
      <c r="J131" s="120"/>
      <c r="K131" s="59"/>
      <c r="L131" s="60" t="str">
        <f t="shared" si="36"/>
        <v xml:space="preserve"> </v>
      </c>
      <c r="M131" s="120">
        <v>766.43</v>
      </c>
      <c r="N131" s="59">
        <v>535.78</v>
      </c>
      <c r="O131" s="60">
        <f t="shared" si="35"/>
        <v>0.69905927481961827</v>
      </c>
      <c r="P131" s="120">
        <v>1025.6300000000001</v>
      </c>
      <c r="Q131" s="59">
        <v>1972.16</v>
      </c>
      <c r="R131" s="60">
        <f t="shared" ref="R131:R141" si="37">IF(Q131=0," ",IF(Q131/P131*100&gt;200,"св.200",Q131/P131))</f>
        <v>1.9228766709242122</v>
      </c>
      <c r="S131" s="1"/>
      <c r="T131" s="1"/>
      <c r="U131" s="1"/>
      <c r="V131" s="1"/>
    </row>
    <row r="132" spans="1:22" s="7" customFormat="1" ht="15" customHeight="1" outlineLevel="1" x14ac:dyDescent="0.25">
      <c r="A132" s="8"/>
      <c r="B132" s="10"/>
      <c r="C132" s="63" t="s">
        <v>38</v>
      </c>
      <c r="D132" s="120">
        <f t="shared" si="31"/>
        <v>172.72</v>
      </c>
      <c r="E132" s="59">
        <f t="shared" si="31"/>
        <v>241.57</v>
      </c>
      <c r="F132" s="60">
        <f t="shared" si="34"/>
        <v>1.3986220472440944</v>
      </c>
      <c r="G132" s="120">
        <v>0.16</v>
      </c>
      <c r="H132" s="59">
        <v>114.38</v>
      </c>
      <c r="I132" s="60" t="str">
        <f t="shared" si="33"/>
        <v>св.200</v>
      </c>
      <c r="J132" s="120"/>
      <c r="K132" s="59"/>
      <c r="L132" s="60" t="str">
        <f t="shared" si="36"/>
        <v xml:space="preserve"> </v>
      </c>
      <c r="M132" s="120">
        <v>17.989999999999998</v>
      </c>
      <c r="N132" s="59">
        <v>16.899999999999999</v>
      </c>
      <c r="O132" s="60">
        <f t="shared" si="35"/>
        <v>0.93941078376876042</v>
      </c>
      <c r="P132" s="120">
        <v>154.57</v>
      </c>
      <c r="Q132" s="59">
        <v>110.29</v>
      </c>
      <c r="R132" s="60">
        <f t="shared" si="37"/>
        <v>0.71352785145888598</v>
      </c>
      <c r="S132" s="1"/>
      <c r="T132" s="1"/>
      <c r="U132" s="1"/>
      <c r="V132" s="1"/>
    </row>
    <row r="133" spans="1:22" s="22" customFormat="1" ht="15" customHeight="1" outlineLevel="1" x14ac:dyDescent="0.25">
      <c r="A133" s="20"/>
      <c r="B133" s="23"/>
      <c r="C133" s="58" t="s">
        <v>156</v>
      </c>
      <c r="D133" s="120">
        <f t="shared" si="31"/>
        <v>139.80000000000001</v>
      </c>
      <c r="E133" s="59">
        <f t="shared" si="31"/>
        <v>129.38</v>
      </c>
      <c r="F133" s="60">
        <f t="shared" si="34"/>
        <v>0.92546494992846917</v>
      </c>
      <c r="G133" s="127">
        <v>0.05</v>
      </c>
      <c r="H133" s="64">
        <v>0.15</v>
      </c>
      <c r="I133" s="65"/>
      <c r="J133" s="127">
        <v>0.48</v>
      </c>
      <c r="K133" s="64">
        <v>0.18</v>
      </c>
      <c r="L133" s="65"/>
      <c r="M133" s="127">
        <v>31.96</v>
      </c>
      <c r="N133" s="64">
        <v>14.07</v>
      </c>
      <c r="O133" s="60">
        <f>IF(N133=0," ",IF(N133/M133*100&gt;200,"св.200",N133/M133))</f>
        <v>0.4402377972465582</v>
      </c>
      <c r="P133" s="127">
        <v>107.31</v>
      </c>
      <c r="Q133" s="64">
        <v>114.98</v>
      </c>
      <c r="R133" s="60">
        <f t="shared" si="37"/>
        <v>1.0714751654086292</v>
      </c>
      <c r="S133" s="2"/>
      <c r="T133" s="2"/>
      <c r="U133" s="2"/>
      <c r="V133" s="2"/>
    </row>
    <row r="134" spans="1:22" s="7" customFormat="1" ht="15" customHeight="1" outlineLevel="1" x14ac:dyDescent="0.25">
      <c r="A134" s="8"/>
      <c r="B134" s="10"/>
      <c r="C134" s="58" t="s">
        <v>173</v>
      </c>
      <c r="D134" s="120">
        <f t="shared" si="31"/>
        <v>173.48</v>
      </c>
      <c r="E134" s="59">
        <f t="shared" si="31"/>
        <v>175.31</v>
      </c>
      <c r="F134" s="60">
        <f>IF(E134=0," ",IF(E134/D134*100&gt;200,"св.200",E134/D134))</f>
        <v>1.0105487664284067</v>
      </c>
      <c r="G134" s="120">
        <v>2.41</v>
      </c>
      <c r="H134" s="59">
        <v>5.59</v>
      </c>
      <c r="I134" s="60" t="str">
        <f t="shared" si="33"/>
        <v>св.200</v>
      </c>
      <c r="J134" s="120"/>
      <c r="K134" s="59"/>
      <c r="L134" s="60" t="str">
        <f t="shared" si="36"/>
        <v xml:space="preserve"> </v>
      </c>
      <c r="M134" s="120">
        <v>152.16999999999999</v>
      </c>
      <c r="N134" s="59">
        <v>148.05000000000001</v>
      </c>
      <c r="O134" s="60">
        <f t="shared" si="35"/>
        <v>0.97292501807189347</v>
      </c>
      <c r="P134" s="120">
        <v>18.899999999999999</v>
      </c>
      <c r="Q134" s="59">
        <v>21.67</v>
      </c>
      <c r="R134" s="60">
        <f t="shared" si="37"/>
        <v>1.1465608465608468</v>
      </c>
      <c r="S134" s="1"/>
      <c r="T134" s="1"/>
      <c r="U134" s="1"/>
      <c r="V134" s="1"/>
    </row>
    <row r="135" spans="1:22" s="7" customFormat="1" ht="15" customHeight="1" outlineLevel="1" x14ac:dyDescent="0.25">
      <c r="A135" s="8"/>
      <c r="B135" s="10"/>
      <c r="C135" s="58" t="s">
        <v>37</v>
      </c>
      <c r="D135" s="120">
        <f t="shared" si="31"/>
        <v>235.69</v>
      </c>
      <c r="E135" s="59">
        <f t="shared" si="31"/>
        <v>231.82</v>
      </c>
      <c r="F135" s="60">
        <f>IF(E135=0," ",IF(E135/D135*100&gt;200,"св.200",E135/D135))</f>
        <v>0.98358012643726922</v>
      </c>
      <c r="G135" s="120">
        <v>29.53</v>
      </c>
      <c r="H135" s="59">
        <v>23.27</v>
      </c>
      <c r="I135" s="62">
        <f>IF(H135=0," ",IF(H135/G135*100&gt;200,"св.200",H135/G135))</f>
        <v>0.78801219099221131</v>
      </c>
      <c r="J135" s="120"/>
      <c r="K135" s="59"/>
      <c r="L135" s="60" t="str">
        <f t="shared" si="36"/>
        <v xml:space="preserve"> </v>
      </c>
      <c r="M135" s="120">
        <v>16.260000000000002</v>
      </c>
      <c r="N135" s="59">
        <v>15.02</v>
      </c>
      <c r="O135" s="60">
        <f t="shared" si="35"/>
        <v>0.92373923739237385</v>
      </c>
      <c r="P135" s="120">
        <v>189.9</v>
      </c>
      <c r="Q135" s="59">
        <v>193.53</v>
      </c>
      <c r="R135" s="60">
        <f t="shared" si="37"/>
        <v>1.0191153238546604</v>
      </c>
      <c r="S135" s="1"/>
      <c r="T135" s="1"/>
      <c r="U135" s="1"/>
      <c r="V135" s="1"/>
    </row>
    <row r="136" spans="1:22" s="7" customFormat="1" ht="15" customHeight="1" outlineLevel="1" x14ac:dyDescent="0.25">
      <c r="A136" s="8"/>
      <c r="B136" s="10"/>
      <c r="C136" s="58" t="s">
        <v>36</v>
      </c>
      <c r="D136" s="120">
        <f t="shared" si="31"/>
        <v>526.38</v>
      </c>
      <c r="E136" s="59">
        <f t="shared" si="31"/>
        <v>289.13</v>
      </c>
      <c r="F136" s="60">
        <f>IF(E136=0," ",IF(E136/D136*100&gt;200,"св.200",E136/D136))</f>
        <v>0.54927998784148335</v>
      </c>
      <c r="G136" s="120">
        <v>0.52</v>
      </c>
      <c r="H136" s="59">
        <v>1.01</v>
      </c>
      <c r="I136" s="60">
        <f t="shared" si="33"/>
        <v>1.9423076923076923</v>
      </c>
      <c r="J136" s="120"/>
      <c r="K136" s="59"/>
      <c r="L136" s="60" t="str">
        <f t="shared" si="36"/>
        <v xml:space="preserve"> </v>
      </c>
      <c r="M136" s="120">
        <v>92.44</v>
      </c>
      <c r="N136" s="59">
        <v>34.28</v>
      </c>
      <c r="O136" s="60">
        <f t="shared" si="35"/>
        <v>0.37083513630463005</v>
      </c>
      <c r="P136" s="120">
        <v>433.42</v>
      </c>
      <c r="Q136" s="59">
        <v>253.84</v>
      </c>
      <c r="R136" s="60">
        <f t="shared" si="37"/>
        <v>0.5856674818882377</v>
      </c>
      <c r="S136" s="1"/>
      <c r="T136" s="1"/>
      <c r="U136" s="1"/>
      <c r="V136" s="1"/>
    </row>
    <row r="137" spans="1:22" ht="27.75" customHeight="1" x14ac:dyDescent="0.25">
      <c r="A137" s="9">
        <v>21</v>
      </c>
      <c r="B137" s="9"/>
      <c r="C137" s="130" t="s">
        <v>136</v>
      </c>
      <c r="D137" s="131">
        <f>SUM(D138:D139,D140,D141)</f>
        <v>3481.8200000000006</v>
      </c>
      <c r="E137" s="131">
        <f>SUM(E138:E139,E140,E141)</f>
        <v>4251.83</v>
      </c>
      <c r="F137" s="132">
        <f t="shared" si="34"/>
        <v>1.2211515816440826</v>
      </c>
      <c r="G137" s="131">
        <f>SUM(G138:G139,G140,G141)</f>
        <v>835.56000000000006</v>
      </c>
      <c r="H137" s="131">
        <f>SUM(H138:H139,H140,H141)</f>
        <v>1683.94</v>
      </c>
      <c r="I137" s="132" t="str">
        <f>IF(G137=0," ",IF(H137/G137*100&gt;200,"св.200",H137/G137))</f>
        <v>св.200</v>
      </c>
      <c r="J137" s="131">
        <f>SUM(J138:J139,J140,J141)</f>
        <v>0.14000000000000001</v>
      </c>
      <c r="K137" s="131">
        <f>SUM(K138:K139,K140,K141)</f>
        <v>1.33</v>
      </c>
      <c r="L137" s="132" t="str">
        <f t="shared" si="36"/>
        <v>св.200</v>
      </c>
      <c r="M137" s="131">
        <f>SUM(M138:M139,M140,M141)</f>
        <v>1389.16</v>
      </c>
      <c r="N137" s="131">
        <f>SUM(N138:N139,N140,N141)</f>
        <v>1396.61</v>
      </c>
      <c r="O137" s="132">
        <f t="shared" si="35"/>
        <v>1.0053629531515447</v>
      </c>
      <c r="P137" s="131">
        <f>SUM(P138:P139,P140,P141)</f>
        <v>1256.96</v>
      </c>
      <c r="Q137" s="131">
        <f>SUM(Q138:Q139,Q140,Q141)</f>
        <v>1169.9499999999998</v>
      </c>
      <c r="R137" s="132">
        <f>IF(P137=0," ",IF(Q137/P137*100&gt;200,"св.200",Q137/P137))</f>
        <v>0.93077743126272894</v>
      </c>
      <c r="S137" s="1"/>
      <c r="T137" s="1"/>
      <c r="U137" s="1"/>
      <c r="V137" s="1"/>
    </row>
    <row r="138" spans="1:22" s="7" customFormat="1" ht="15" customHeight="1" outlineLevel="1" x14ac:dyDescent="0.25">
      <c r="A138" s="8"/>
      <c r="B138" s="8"/>
      <c r="C138" s="58" t="s">
        <v>135</v>
      </c>
      <c r="D138" s="120">
        <f t="shared" si="31"/>
        <v>2815.6400000000003</v>
      </c>
      <c r="E138" s="59">
        <f t="shared" si="31"/>
        <v>3542.58</v>
      </c>
      <c r="F138" s="60">
        <f>IF(E138=0," ",IF(E138/D138*100&gt;200,"св.200",E138/D138))</f>
        <v>1.2581793126962253</v>
      </c>
      <c r="G138" s="120">
        <v>829.36</v>
      </c>
      <c r="H138" s="59">
        <v>1665.31</v>
      </c>
      <c r="I138" s="60" t="str">
        <f>IF(H138=0," ",IF(H138/G138*100&gt;200,"св.200",H138/G138))</f>
        <v>св.200</v>
      </c>
      <c r="J138" s="120"/>
      <c r="K138" s="59"/>
      <c r="L138" s="60" t="str">
        <f t="shared" si="36"/>
        <v xml:space="preserve"> </v>
      </c>
      <c r="M138" s="120">
        <v>1280.27</v>
      </c>
      <c r="N138" s="59">
        <v>1269.26</v>
      </c>
      <c r="O138" s="60">
        <f>IF(N138=0," ",IF(N138/M138*100&gt;200,"св.200",N138/M138))</f>
        <v>0.99140025150944722</v>
      </c>
      <c r="P138" s="120">
        <v>706.01</v>
      </c>
      <c r="Q138" s="59">
        <v>608.01</v>
      </c>
      <c r="R138" s="60">
        <f t="shared" si="37"/>
        <v>0.86119176782198548</v>
      </c>
      <c r="S138" s="1"/>
      <c r="T138" s="1"/>
      <c r="U138" s="1"/>
      <c r="V138" s="1"/>
    </row>
    <row r="139" spans="1:22" s="22" customFormat="1" ht="15" customHeight="1" outlineLevel="1" x14ac:dyDescent="0.25">
      <c r="A139" s="20"/>
      <c r="B139" s="20"/>
      <c r="C139" s="58" t="s">
        <v>157</v>
      </c>
      <c r="D139" s="120">
        <f t="shared" si="31"/>
        <v>190.48000000000002</v>
      </c>
      <c r="E139" s="59">
        <f t="shared" si="31"/>
        <v>228.88</v>
      </c>
      <c r="F139" s="60">
        <f>IF(E139=0," ",IF(E139/D139*100&gt;200,"св.200",E139/D139))</f>
        <v>1.2015959680806383</v>
      </c>
      <c r="G139" s="120">
        <v>0.46</v>
      </c>
      <c r="H139" s="59">
        <v>9.52</v>
      </c>
      <c r="I139" s="60" t="str">
        <f>IF(H139=0," ",IF(H139/G139*100&gt;200,"св.200",H139/G139))</f>
        <v>св.200</v>
      </c>
      <c r="J139" s="120"/>
      <c r="K139" s="59"/>
      <c r="L139" s="65"/>
      <c r="M139" s="120">
        <v>49.71</v>
      </c>
      <c r="N139" s="59">
        <v>71.56</v>
      </c>
      <c r="O139" s="60">
        <f>IF(N139=0," ",IF(N139/M139*100&gt;200,"св.200",N139/M139))</f>
        <v>1.43954938644136</v>
      </c>
      <c r="P139" s="120">
        <v>140.31</v>
      </c>
      <c r="Q139" s="59">
        <v>147.80000000000001</v>
      </c>
      <c r="R139" s="60">
        <f t="shared" si="37"/>
        <v>1.0533817974485069</v>
      </c>
      <c r="S139" s="2"/>
      <c r="T139" s="2"/>
      <c r="U139" s="2"/>
      <c r="V139" s="2"/>
    </row>
    <row r="140" spans="1:22" s="22" customFormat="1" ht="15" customHeight="1" outlineLevel="1" x14ac:dyDescent="0.25">
      <c r="A140" s="20"/>
      <c r="B140" s="20"/>
      <c r="C140" s="58" t="s">
        <v>158</v>
      </c>
      <c r="D140" s="120">
        <f t="shared" si="31"/>
        <v>139.28</v>
      </c>
      <c r="E140" s="59">
        <f t="shared" si="31"/>
        <v>129.01</v>
      </c>
      <c r="F140" s="60">
        <f>IF(E140=0," ",IF(E140/D140*100&gt;200,"св.200",E140/D140))</f>
        <v>0.92626364158529573</v>
      </c>
      <c r="G140" s="120">
        <v>2.86</v>
      </c>
      <c r="H140" s="59">
        <v>3.98</v>
      </c>
      <c r="I140" s="60">
        <f>IF(H140=0," ",IF(H140/G140*100&gt;200,"св.200",H140/G140))</f>
        <v>1.3916083916083917</v>
      </c>
      <c r="J140" s="120"/>
      <c r="K140" s="59"/>
      <c r="L140" s="65"/>
      <c r="M140" s="120">
        <v>18.95</v>
      </c>
      <c r="N140" s="59">
        <v>19.28</v>
      </c>
      <c r="O140" s="60">
        <f>IF(N140=0," ",IF(N140/M140*100&gt;200,"св.200",N140/M140))</f>
        <v>1.0174142480211084</v>
      </c>
      <c r="P140" s="120">
        <v>117.47</v>
      </c>
      <c r="Q140" s="59">
        <v>105.75</v>
      </c>
      <c r="R140" s="60">
        <f t="shared" si="37"/>
        <v>0.90022984591810673</v>
      </c>
      <c r="S140" s="2"/>
      <c r="T140" s="2"/>
      <c r="U140" s="2"/>
      <c r="V140" s="2"/>
    </row>
    <row r="141" spans="1:22" s="22" customFormat="1" ht="15" customHeight="1" outlineLevel="1" x14ac:dyDescent="0.25">
      <c r="A141" s="20"/>
      <c r="B141" s="20"/>
      <c r="C141" s="58" t="s">
        <v>159</v>
      </c>
      <c r="D141" s="120">
        <f t="shared" si="31"/>
        <v>336.42</v>
      </c>
      <c r="E141" s="59">
        <f t="shared" si="31"/>
        <v>351.36</v>
      </c>
      <c r="F141" s="60">
        <f>IF(E141=0," ",IF(E141/D141*100&gt;200,"св.200",E141/D141))</f>
        <v>1.0444087747458535</v>
      </c>
      <c r="G141" s="120">
        <v>2.88</v>
      </c>
      <c r="H141" s="59">
        <v>5.13</v>
      </c>
      <c r="I141" s="60">
        <f>IF(H141=0," ",IF(H141/G141*100&gt;200,"св.200",H141/G141))</f>
        <v>1.78125</v>
      </c>
      <c r="J141" s="120">
        <v>0.14000000000000001</v>
      </c>
      <c r="K141" s="59">
        <v>1.33</v>
      </c>
      <c r="L141" s="65"/>
      <c r="M141" s="120">
        <v>40.229999999999997</v>
      </c>
      <c r="N141" s="59">
        <v>36.51</v>
      </c>
      <c r="O141" s="60">
        <f>IF(N141=0," ",IF(N141/M141*100&gt;200,"св.200",N141/M141))</f>
        <v>0.90753169276659207</v>
      </c>
      <c r="P141" s="120">
        <v>293.17</v>
      </c>
      <c r="Q141" s="59">
        <v>308.39</v>
      </c>
      <c r="R141" s="60">
        <f t="shared" si="37"/>
        <v>1.0519152710031721</v>
      </c>
      <c r="S141" s="2"/>
      <c r="T141" s="2"/>
      <c r="U141" s="2"/>
      <c r="V141" s="2"/>
    </row>
    <row r="142" spans="1:22" s="5" customFormat="1" x14ac:dyDescent="0.25">
      <c r="A142" s="19"/>
      <c r="B142" s="19"/>
      <c r="C142" s="66" t="s">
        <v>35</v>
      </c>
      <c r="D142" s="67">
        <f>G142+J142+M142+P142</f>
        <v>118783.93210000001</v>
      </c>
      <c r="E142" s="67">
        <f>H142+K142+N142+Q142</f>
        <v>128970.01</v>
      </c>
      <c r="F142" s="68">
        <f t="shared" si="34"/>
        <v>1.085752994701545</v>
      </c>
      <c r="G142" s="67">
        <f>G5+G10+G17+G23+G29+G41+G47+G55+G62+G68+G74+G79+G83+G89+G95+G100+G107+G114+G121+G130+G137</f>
        <v>9067.0437000000002</v>
      </c>
      <c r="H142" s="67">
        <f>H5+H10+H17+H23+H29+H41+H47+H55+H62+H68+H74+H79+H83+H89+H95+H100+H107+H114+H121+H130+H137</f>
        <v>19585.749999999996</v>
      </c>
      <c r="I142" s="68" t="str">
        <f>IF(G142=0," ",IF(H142/G142*100&gt;200,"св.200",H142/G142))</f>
        <v>св.200</v>
      </c>
      <c r="J142" s="67">
        <f>J5+J10+J17+J23+J29+J41+J47+J55+J62+J68+J74+J79+J83+J89+J95+J100+J107+J114+J121+J130+J137</f>
        <v>137.45839999999998</v>
      </c>
      <c r="K142" s="67">
        <f>K5+K10+K17+K23+K29+K41+K47+K55+K62+K68+K74+K79+K83+K89+K95+K100+K107+K114+K121+K130+K137</f>
        <v>552.83000000000004</v>
      </c>
      <c r="L142" s="68" t="str">
        <f t="shared" si="36"/>
        <v>св.200</v>
      </c>
      <c r="M142" s="67">
        <f>M5+M10+M17+M23+M29+M41+M47+M55+M62+M68+M74+M79+M83+M89+M95+M100+M107+M114+M121+M130+M137</f>
        <v>30087.930000000004</v>
      </c>
      <c r="N142" s="67">
        <f>N5+N10+N17+N23+N29+N41+N47+N55+N62+N68+N74+N79+N83+N89+N95+N100+N107+N114+N121+N130+N137</f>
        <v>26677.31</v>
      </c>
      <c r="O142" s="68">
        <f t="shared" si="35"/>
        <v>0.88664491043418403</v>
      </c>
      <c r="P142" s="67">
        <f>P5+P10+P17+P23+P29+P41+P47+P55+P62+P68+P74+P79+P83+P89+P95+P100+P107+P114+P121+P130+P137</f>
        <v>79491.5</v>
      </c>
      <c r="Q142" s="67">
        <f>Q5+Q10+Q17+Q23+Q29+Q41+Q47+Q55+Q62+Q68+Q74+Q79+Q83+Q89+Q95+Q100+Q107+Q114+Q121+Q130+Q137</f>
        <v>82154.12</v>
      </c>
      <c r="R142" s="69">
        <f>IF(P142=0," ",IF(Q142/P142*100&gt;200,"св.200",Q142/P142))</f>
        <v>1.0334956567683338</v>
      </c>
      <c r="S142" s="6"/>
      <c r="T142" s="6"/>
      <c r="U142" s="6"/>
      <c r="V142" s="6"/>
    </row>
    <row r="143" spans="1:22" s="82" customFormat="1" x14ac:dyDescent="0.25">
      <c r="A143" s="164"/>
      <c r="B143" s="164"/>
      <c r="C143" s="165"/>
      <c r="D143" s="121"/>
      <c r="E143" s="166"/>
      <c r="F143" s="125"/>
      <c r="G143" s="106"/>
      <c r="H143" s="106"/>
      <c r="I143" s="167"/>
      <c r="J143" s="105"/>
      <c r="K143" s="105"/>
      <c r="L143" s="167"/>
      <c r="M143" s="105"/>
      <c r="N143" s="105"/>
      <c r="O143" s="167"/>
      <c r="P143" s="105"/>
      <c r="Q143" s="105"/>
      <c r="R143" s="167"/>
    </row>
    <row r="144" spans="1:22" s="16" customFormat="1" ht="20.25" customHeight="1" x14ac:dyDescent="0.25">
      <c r="A144" s="24"/>
      <c r="B144" s="24"/>
      <c r="C144" s="103"/>
      <c r="D144" s="122"/>
      <c r="E144" s="147"/>
      <c r="F144" s="103"/>
      <c r="G144" s="107"/>
      <c r="H144" s="107"/>
      <c r="I144" s="103"/>
      <c r="J144" s="142"/>
      <c r="K144" s="142"/>
      <c r="L144" s="142"/>
      <c r="M144" s="142"/>
      <c r="N144" s="103"/>
      <c r="O144" s="103"/>
      <c r="P144" s="122"/>
      <c r="Q144" s="103"/>
      <c r="R144" s="103"/>
    </row>
    <row r="145" spans="1:18" x14ac:dyDescent="0.25">
      <c r="A145" s="4"/>
      <c r="B145" s="4"/>
      <c r="C145" s="150"/>
      <c r="D145" s="150"/>
      <c r="E145" s="150"/>
      <c r="H145" s="106"/>
      <c r="J145" s="142"/>
      <c r="K145" s="142"/>
      <c r="L145" s="142"/>
      <c r="M145" s="142"/>
    </row>
    <row r="146" spans="1:18" s="25" customFormat="1" x14ac:dyDescent="0.25">
      <c r="B146" s="24"/>
      <c r="C146" s="73"/>
      <c r="D146" s="123"/>
      <c r="E146" s="74"/>
      <c r="F146" s="74"/>
      <c r="G146" s="128"/>
      <c r="H146" s="146"/>
      <c r="I146" s="76"/>
      <c r="J146" s="142"/>
      <c r="K146" s="142"/>
      <c r="L146" s="142"/>
      <c r="M146" s="142"/>
      <c r="N146" s="75"/>
      <c r="O146" s="76"/>
      <c r="P146" s="128"/>
      <c r="Q146" s="75"/>
      <c r="R146" s="76"/>
    </row>
    <row r="147" spans="1:18" s="3" customFormat="1" x14ac:dyDescent="0.25">
      <c r="B147" s="151"/>
      <c r="C147" s="151"/>
      <c r="D147" s="151"/>
      <c r="E147" s="77"/>
      <c r="F147" s="78"/>
      <c r="G147" s="128"/>
      <c r="H147" s="79"/>
      <c r="I147" s="80"/>
      <c r="J147" s="142"/>
      <c r="K147" s="142"/>
      <c r="L147" s="142"/>
      <c r="M147" s="142"/>
      <c r="N147" s="79"/>
      <c r="O147" s="80"/>
      <c r="P147" s="128"/>
      <c r="Q147" s="79"/>
      <c r="R147" s="80"/>
    </row>
    <row r="148" spans="1:18" x14ac:dyDescent="0.25">
      <c r="C148" s="81"/>
      <c r="D148" s="124"/>
      <c r="E148" s="81"/>
    </row>
  </sheetData>
  <mergeCells count="14">
    <mergeCell ref="R2:R3"/>
    <mergeCell ref="C2:C3"/>
    <mergeCell ref="I2:I3"/>
    <mergeCell ref="J2:K2"/>
    <mergeCell ref="L2:L3"/>
    <mergeCell ref="M2:N2"/>
    <mergeCell ref="D2:E2"/>
    <mergeCell ref="F2:F3"/>
    <mergeCell ref="G2:H2"/>
    <mergeCell ref="C1:Q1"/>
    <mergeCell ref="A2:A3"/>
    <mergeCell ref="B2:B3"/>
    <mergeCell ref="O2:O3"/>
    <mergeCell ref="P2:Q2"/>
  </mergeCells>
  <printOptions horizontalCentered="1"/>
  <pageMargins left="0.51181102362204722" right="0.31496062992125984" top="0.35433070866141736" bottom="0.47244094488188981" header="0.31496062992125984" footer="0.31496062992125984"/>
  <pageSetup paperSize="8" scale="83" fitToHeight="0" orientation="landscape" r:id="rId1"/>
  <headerFooter>
    <oddFooter>&amp;C&amp;Z&amp;F(поселения)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округа_районы</vt:lpstr>
      <vt:lpstr>поселения</vt:lpstr>
      <vt:lpstr>округа_районы!Заголовки_для_печати</vt:lpstr>
      <vt:lpstr>поселения!Заголовки_для_печати</vt:lpstr>
      <vt:lpstr>округа_районы!Область_печати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Резанова Екатерина Витальевна</cp:lastModifiedBy>
  <cp:lastPrinted>2022-02-09T13:55:32Z</cp:lastPrinted>
  <dcterms:created xsi:type="dcterms:W3CDTF">2014-06-09T12:14:06Z</dcterms:created>
  <dcterms:modified xsi:type="dcterms:W3CDTF">2023-06-22T11:48:50Z</dcterms:modified>
</cp:coreProperties>
</file>