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4\01.01.2025 год\"/>
    </mc:Choice>
  </mc:AlternateContent>
  <bookViews>
    <workbookView xWindow="0" yWindow="0" windowWidth="24000" windowHeight="9135"/>
  </bookViews>
  <sheets>
    <sheet name="округа_районы" sheetId="4" r:id="rId1"/>
    <sheet name="поселения" sheetId="5" r:id="rId2"/>
  </sheets>
  <definedNames>
    <definedName name="_xlnm._FilterDatabase" localSheetId="1" hidden="1">поселения!$A$3:$V$144</definedName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Q137" i="5" l="1"/>
  <c r="P137" i="5"/>
  <c r="N137" i="5"/>
  <c r="M137" i="5"/>
  <c r="K137" i="5"/>
  <c r="J137" i="5"/>
  <c r="H137" i="5"/>
  <c r="G137" i="5"/>
  <c r="Q130" i="5"/>
  <c r="P130" i="5"/>
  <c r="N130" i="5"/>
  <c r="M130" i="5"/>
  <c r="K130" i="5"/>
  <c r="J130" i="5"/>
  <c r="H130" i="5"/>
  <c r="G130" i="5"/>
  <c r="Q121" i="5"/>
  <c r="P121" i="5"/>
  <c r="N121" i="5"/>
  <c r="M121" i="5"/>
  <c r="K121" i="5"/>
  <c r="J121" i="5"/>
  <c r="H121" i="5"/>
  <c r="G121" i="5"/>
  <c r="Q114" i="5"/>
  <c r="P114" i="5"/>
  <c r="N114" i="5"/>
  <c r="M114" i="5"/>
  <c r="K114" i="5"/>
  <c r="J114" i="5"/>
  <c r="H114" i="5"/>
  <c r="G114" i="5"/>
  <c r="Q107" i="5"/>
  <c r="P107" i="5"/>
  <c r="N107" i="5"/>
  <c r="M107" i="5"/>
  <c r="K107" i="5"/>
  <c r="J107" i="5"/>
  <c r="H107" i="5"/>
  <c r="G107" i="5"/>
  <c r="Q100" i="5"/>
  <c r="P100" i="5"/>
  <c r="N100" i="5"/>
  <c r="M100" i="5"/>
  <c r="K100" i="5"/>
  <c r="J100" i="5"/>
  <c r="H100" i="5"/>
  <c r="G100" i="5"/>
  <c r="Q95" i="5"/>
  <c r="P95" i="5"/>
  <c r="N95" i="5"/>
  <c r="M95" i="5"/>
  <c r="K95" i="5"/>
  <c r="J95" i="5"/>
  <c r="H95" i="5"/>
  <c r="G95" i="5"/>
  <c r="Q89" i="5"/>
  <c r="P89" i="5"/>
  <c r="N89" i="5"/>
  <c r="M89" i="5"/>
  <c r="K89" i="5"/>
  <c r="J89" i="5"/>
  <c r="H89" i="5"/>
  <c r="G89" i="5"/>
  <c r="Q83" i="5"/>
  <c r="P83" i="5"/>
  <c r="N83" i="5"/>
  <c r="M83" i="5"/>
  <c r="K83" i="5"/>
  <c r="J83" i="5"/>
  <c r="H83" i="5"/>
  <c r="G83" i="5"/>
  <c r="Q79" i="5"/>
  <c r="P79" i="5"/>
  <c r="N79" i="5"/>
  <c r="M79" i="5"/>
  <c r="K79" i="5"/>
  <c r="J79" i="5"/>
  <c r="H79" i="5"/>
  <c r="G79" i="5"/>
  <c r="Q74" i="5"/>
  <c r="P74" i="5"/>
  <c r="N74" i="5"/>
  <c r="M74" i="5"/>
  <c r="K74" i="5"/>
  <c r="J74" i="5"/>
  <c r="H74" i="5"/>
  <c r="G74" i="5"/>
  <c r="L69" i="5"/>
  <c r="Q68" i="5"/>
  <c r="P68" i="5"/>
  <c r="N68" i="5"/>
  <c r="M68" i="5"/>
  <c r="K68" i="5"/>
  <c r="J68" i="5"/>
  <c r="H68" i="5"/>
  <c r="G68" i="5"/>
  <c r="Q62" i="5"/>
  <c r="P62" i="5"/>
  <c r="N62" i="5"/>
  <c r="M62" i="5"/>
  <c r="K62" i="5"/>
  <c r="J62" i="5"/>
  <c r="H62" i="5"/>
  <c r="G62" i="5"/>
  <c r="Q55" i="5"/>
  <c r="P55" i="5"/>
  <c r="N55" i="5"/>
  <c r="M55" i="5"/>
  <c r="K55" i="5"/>
  <c r="J55" i="5"/>
  <c r="H55" i="5"/>
  <c r="G55" i="5"/>
  <c r="Q47" i="5"/>
  <c r="P47" i="5"/>
  <c r="N47" i="5"/>
  <c r="M47" i="5"/>
  <c r="K47" i="5"/>
  <c r="J47" i="5"/>
  <c r="H47" i="5"/>
  <c r="G47" i="5"/>
  <c r="Q41" i="5"/>
  <c r="P41" i="5"/>
  <c r="N41" i="5"/>
  <c r="M41" i="5"/>
  <c r="K41" i="5"/>
  <c r="J41" i="5"/>
  <c r="H41" i="5"/>
  <c r="G41" i="5"/>
  <c r="Q29" i="5"/>
  <c r="P29" i="5"/>
  <c r="N29" i="5"/>
  <c r="M29" i="5"/>
  <c r="K29" i="5"/>
  <c r="J29" i="5"/>
  <c r="H29" i="5"/>
  <c r="G29" i="5"/>
  <c r="Q23" i="5"/>
  <c r="P23" i="5"/>
  <c r="N23" i="5"/>
  <c r="M23" i="5"/>
  <c r="K23" i="5"/>
  <c r="J23" i="5"/>
  <c r="H23" i="5"/>
  <c r="G23" i="5"/>
  <c r="Q17" i="5"/>
  <c r="P17" i="5"/>
  <c r="N17" i="5"/>
  <c r="M17" i="5"/>
  <c r="K17" i="5"/>
  <c r="J17" i="5"/>
  <c r="H17" i="5"/>
  <c r="G17" i="5"/>
  <c r="Q10" i="5"/>
  <c r="P10" i="5"/>
  <c r="N10" i="5"/>
  <c r="M10" i="5"/>
  <c r="K10" i="5"/>
  <c r="J10" i="5"/>
  <c r="H10" i="5"/>
  <c r="G10" i="5"/>
  <c r="Q5" i="5"/>
  <c r="P5" i="5"/>
  <c r="N5" i="5"/>
  <c r="M5" i="5"/>
  <c r="K5" i="5"/>
  <c r="J5" i="5"/>
  <c r="H5" i="5"/>
  <c r="G5" i="5"/>
  <c r="AU6" i="4" l="1"/>
  <c r="AT6" i="4"/>
  <c r="AT34" i="4"/>
  <c r="AT3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U13" i="4"/>
  <c r="AT7" i="4"/>
  <c r="AR6" i="4"/>
  <c r="AQ6" i="4"/>
  <c r="AO6" i="4"/>
  <c r="AN6" i="4"/>
  <c r="AL6" i="4"/>
  <c r="AK6" i="4"/>
  <c r="AI6" i="4"/>
  <c r="AH6" i="4"/>
  <c r="AT13" i="4" l="1"/>
  <c r="AT12" i="4"/>
  <c r="AT11" i="4"/>
  <c r="AT10" i="4"/>
  <c r="AT9" i="4"/>
  <c r="AT8" i="4"/>
  <c r="AR13" i="4"/>
  <c r="AQ13" i="4"/>
  <c r="AO13" i="4"/>
  <c r="AN13" i="4"/>
  <c r="AL13" i="4"/>
  <c r="AK13" i="4"/>
  <c r="AI13" i="4"/>
  <c r="AH13" i="4"/>
  <c r="AF13" i="4"/>
  <c r="AE13" i="4"/>
  <c r="AF6" i="4"/>
  <c r="AE6" i="4"/>
  <c r="E141" i="5" l="1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6" i="5"/>
  <c r="E94" i="5"/>
  <c r="E93" i="5"/>
  <c r="E92" i="5"/>
  <c r="E91" i="5"/>
  <c r="E90" i="5"/>
  <c r="E88" i="5"/>
  <c r="E87" i="5"/>
  <c r="E86" i="5"/>
  <c r="E85" i="5"/>
  <c r="E84" i="5"/>
  <c r="E82" i="5"/>
  <c r="E81" i="5"/>
  <c r="E80" i="5"/>
  <c r="E78" i="5"/>
  <c r="E77" i="5"/>
  <c r="E76" i="5"/>
  <c r="E75" i="5"/>
  <c r="E73" i="5"/>
  <c r="E72" i="5"/>
  <c r="E71" i="5"/>
  <c r="E70" i="5"/>
  <c r="E69" i="5"/>
  <c r="E67" i="5"/>
  <c r="E66" i="5"/>
  <c r="E65" i="5"/>
  <c r="E64" i="5"/>
  <c r="E63" i="5"/>
  <c r="E61" i="5"/>
  <c r="E60" i="5"/>
  <c r="E59" i="5"/>
  <c r="E58" i="5"/>
  <c r="E57" i="5"/>
  <c r="E56" i="5"/>
  <c r="E54" i="5"/>
  <c r="E53" i="5"/>
  <c r="E52" i="5"/>
  <c r="E51" i="5"/>
  <c r="E50" i="5"/>
  <c r="E49" i="5"/>
  <c r="E48" i="5"/>
  <c r="E46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8" i="5"/>
  <c r="E27" i="5"/>
  <c r="E26" i="5"/>
  <c r="E25" i="5"/>
  <c r="E24" i="5"/>
  <c r="E22" i="5"/>
  <c r="E21" i="5"/>
  <c r="E20" i="5"/>
  <c r="E19" i="5"/>
  <c r="E18" i="5"/>
  <c r="E16" i="5"/>
  <c r="E15" i="5"/>
  <c r="E14" i="5"/>
  <c r="E13" i="5"/>
  <c r="E12" i="5"/>
  <c r="E11" i="5"/>
  <c r="E9" i="5"/>
  <c r="E8" i="5"/>
  <c r="E7" i="5"/>
  <c r="E6" i="5"/>
  <c r="E137" i="5" l="1"/>
  <c r="E130" i="5"/>
  <c r="E89" i="5"/>
  <c r="E79" i="5"/>
  <c r="E74" i="5"/>
  <c r="E62" i="5"/>
  <c r="E29" i="5"/>
  <c r="E121" i="5"/>
  <c r="E5" i="5"/>
  <c r="E17" i="5"/>
  <c r="E41" i="5"/>
  <c r="E83" i="5"/>
  <c r="E114" i="5"/>
  <c r="E47" i="5"/>
  <c r="E100" i="5"/>
  <c r="E23" i="5"/>
  <c r="E68" i="5"/>
  <c r="E95" i="5"/>
  <c r="E10" i="5"/>
  <c r="E55" i="5"/>
  <c r="E107" i="5"/>
  <c r="E15" i="4" l="1"/>
  <c r="E14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2" i="4"/>
  <c r="E11" i="4"/>
  <c r="E10" i="4"/>
  <c r="E9" i="4"/>
  <c r="E8" i="4"/>
  <c r="E7" i="4"/>
  <c r="Q142" i="5" l="1"/>
  <c r="D141" i="5" l="1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F77" i="5" s="1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D137" i="5" l="1"/>
  <c r="D130" i="5"/>
  <c r="D95" i="5"/>
  <c r="D79" i="5"/>
  <c r="D74" i="5"/>
  <c r="D47" i="5"/>
  <c r="D17" i="5"/>
  <c r="D121" i="5"/>
  <c r="D10" i="5"/>
  <c r="D41" i="5"/>
  <c r="D68" i="5"/>
  <c r="D89" i="5"/>
  <c r="D114" i="5"/>
  <c r="D5" i="5"/>
  <c r="D29" i="5"/>
  <c r="D62" i="5"/>
  <c r="D83" i="5"/>
  <c r="D107" i="5"/>
  <c r="D23" i="5"/>
  <c r="D55" i="5"/>
  <c r="D100" i="5"/>
  <c r="H6" i="4"/>
  <c r="H13" i="4"/>
  <c r="D34" i="4"/>
  <c r="AC13" i="4" l="1"/>
  <c r="Z13" i="4"/>
  <c r="W13" i="4"/>
  <c r="T13" i="4"/>
  <c r="Q13" i="4"/>
  <c r="N13" i="4"/>
  <c r="K13" i="4"/>
  <c r="AC6" i="4"/>
  <c r="Z6" i="4"/>
  <c r="W6" i="4"/>
  <c r="T6" i="4"/>
  <c r="Q6" i="4"/>
  <c r="N6" i="4"/>
  <c r="K6" i="4"/>
  <c r="H35" i="4"/>
  <c r="I7" i="4"/>
  <c r="L7" i="4"/>
  <c r="O7" i="4"/>
  <c r="R7" i="4"/>
  <c r="U7" i="4"/>
  <c r="X7" i="4"/>
  <c r="AA7" i="4"/>
  <c r="AD7" i="4"/>
  <c r="AG7" i="4"/>
  <c r="AJ7" i="4"/>
  <c r="AM7" i="4"/>
  <c r="AP7" i="4"/>
  <c r="I8" i="4"/>
  <c r="L8" i="4"/>
  <c r="O8" i="4"/>
  <c r="R8" i="4"/>
  <c r="U8" i="4"/>
  <c r="X8" i="4"/>
  <c r="AA8" i="4"/>
  <c r="AD8" i="4"/>
  <c r="AG8" i="4"/>
  <c r="AJ8" i="4"/>
  <c r="AM8" i="4"/>
  <c r="AP8" i="4"/>
  <c r="I9" i="4"/>
  <c r="L9" i="4"/>
  <c r="O9" i="4"/>
  <c r="R9" i="4"/>
  <c r="U9" i="4"/>
  <c r="X9" i="4"/>
  <c r="AA9" i="4"/>
  <c r="AD9" i="4"/>
  <c r="AG9" i="4"/>
  <c r="AJ9" i="4"/>
  <c r="AM9" i="4"/>
  <c r="AP9" i="4"/>
  <c r="I10" i="4"/>
  <c r="L10" i="4"/>
  <c r="O10" i="4"/>
  <c r="R10" i="4"/>
  <c r="U10" i="4"/>
  <c r="X10" i="4"/>
  <c r="AA10" i="4"/>
  <c r="AD10" i="4"/>
  <c r="AG10" i="4"/>
  <c r="AJ10" i="4"/>
  <c r="AM10" i="4"/>
  <c r="AP10" i="4"/>
  <c r="I11" i="4"/>
  <c r="L11" i="4"/>
  <c r="O11" i="4"/>
  <c r="R11" i="4"/>
  <c r="U11" i="4"/>
  <c r="X11" i="4"/>
  <c r="AA11" i="4"/>
  <c r="AD11" i="4"/>
  <c r="AG11" i="4"/>
  <c r="AJ11" i="4"/>
  <c r="AM11" i="4"/>
  <c r="AP11" i="4"/>
  <c r="I12" i="4"/>
  <c r="L12" i="4"/>
  <c r="O12" i="4"/>
  <c r="R12" i="4"/>
  <c r="U12" i="4"/>
  <c r="X12" i="4"/>
  <c r="AA12" i="4"/>
  <c r="AD12" i="4"/>
  <c r="AG12" i="4"/>
  <c r="AJ12" i="4"/>
  <c r="AM12" i="4"/>
  <c r="AP12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O15" i="4"/>
  <c r="R15" i="4"/>
  <c r="U15" i="4"/>
  <c r="X15" i="4"/>
  <c r="AA15" i="4"/>
  <c r="AD15" i="4"/>
  <c r="AG15" i="4"/>
  <c r="AJ15" i="4"/>
  <c r="AM15" i="4"/>
  <c r="AP15" i="4"/>
  <c r="I16" i="4"/>
  <c r="L16" i="4"/>
  <c r="O16" i="4"/>
  <c r="R16" i="4"/>
  <c r="U16" i="4"/>
  <c r="X16" i="4"/>
  <c r="AA16" i="4"/>
  <c r="AD16" i="4"/>
  <c r="AG16" i="4"/>
  <c r="AJ16" i="4"/>
  <c r="AM16" i="4"/>
  <c r="AP16" i="4"/>
  <c r="I17" i="4"/>
  <c r="L17" i="4"/>
  <c r="O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G19" i="4"/>
  <c r="AJ19" i="4"/>
  <c r="AM19" i="4"/>
  <c r="AP19" i="4"/>
  <c r="I20" i="4"/>
  <c r="L20" i="4"/>
  <c r="O20" i="4"/>
  <c r="R20" i="4"/>
  <c r="U20" i="4"/>
  <c r="X20" i="4"/>
  <c r="AA20" i="4"/>
  <c r="AD20" i="4"/>
  <c r="AG20" i="4"/>
  <c r="AJ20" i="4"/>
  <c r="AM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G23" i="4"/>
  <c r="AJ23" i="4"/>
  <c r="AM23" i="4"/>
  <c r="AP23" i="4"/>
  <c r="I24" i="4"/>
  <c r="L24" i="4"/>
  <c r="O24" i="4"/>
  <c r="R24" i="4"/>
  <c r="U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R26" i="4"/>
  <c r="U26" i="4"/>
  <c r="X26" i="4"/>
  <c r="AA26" i="4"/>
  <c r="AD26" i="4"/>
  <c r="AG26" i="4"/>
  <c r="AJ26" i="4"/>
  <c r="AM26" i="4"/>
  <c r="AP26" i="4"/>
  <c r="I27" i="4"/>
  <c r="L27" i="4"/>
  <c r="O27" i="4"/>
  <c r="R27" i="4"/>
  <c r="U27" i="4"/>
  <c r="X27" i="4"/>
  <c r="AA27" i="4"/>
  <c r="AD27" i="4"/>
  <c r="AG27" i="4"/>
  <c r="AJ27" i="4"/>
  <c r="AM27" i="4"/>
  <c r="AP27" i="4"/>
  <c r="I28" i="4"/>
  <c r="L28" i="4"/>
  <c r="O28" i="4"/>
  <c r="R28" i="4"/>
  <c r="U28" i="4"/>
  <c r="X28" i="4"/>
  <c r="AA28" i="4"/>
  <c r="AG28" i="4"/>
  <c r="AJ28" i="4"/>
  <c r="AM28" i="4"/>
  <c r="AP28" i="4"/>
  <c r="I29" i="4"/>
  <c r="L29" i="4"/>
  <c r="O29" i="4"/>
  <c r="R29" i="4"/>
  <c r="U29" i="4"/>
  <c r="X29" i="4"/>
  <c r="AA29" i="4"/>
  <c r="AD29" i="4"/>
  <c r="AG29" i="4"/>
  <c r="AJ29" i="4"/>
  <c r="AM29" i="4"/>
  <c r="AP29" i="4"/>
  <c r="I30" i="4"/>
  <c r="L30" i="4"/>
  <c r="O30" i="4"/>
  <c r="R30" i="4"/>
  <c r="U30" i="4"/>
  <c r="X30" i="4"/>
  <c r="AA30" i="4"/>
  <c r="AG30" i="4"/>
  <c r="AJ30" i="4"/>
  <c r="AM30" i="4"/>
  <c r="AP30" i="4"/>
  <c r="I31" i="4"/>
  <c r="L31" i="4"/>
  <c r="O31" i="4"/>
  <c r="R31" i="4"/>
  <c r="U31" i="4"/>
  <c r="X31" i="4"/>
  <c r="AA31" i="4"/>
  <c r="AD31" i="4"/>
  <c r="AG31" i="4"/>
  <c r="AJ31" i="4"/>
  <c r="AM31" i="4"/>
  <c r="AP31" i="4"/>
  <c r="I32" i="4"/>
  <c r="L32" i="4"/>
  <c r="O32" i="4"/>
  <c r="R32" i="4"/>
  <c r="U32" i="4"/>
  <c r="X32" i="4"/>
  <c r="AA32" i="4"/>
  <c r="AD32" i="4"/>
  <c r="AG32" i="4"/>
  <c r="AJ32" i="4"/>
  <c r="AM32" i="4"/>
  <c r="AP32" i="4"/>
  <c r="I33" i="4"/>
  <c r="L33" i="4"/>
  <c r="O33" i="4"/>
  <c r="R33" i="4"/>
  <c r="U33" i="4"/>
  <c r="X33" i="4"/>
  <c r="AA33" i="4"/>
  <c r="AD33" i="4"/>
  <c r="AG33" i="4"/>
  <c r="AJ33" i="4"/>
  <c r="AM33" i="4"/>
  <c r="AP33" i="4"/>
  <c r="I34" i="4"/>
  <c r="L34" i="4"/>
  <c r="O34" i="4"/>
  <c r="R34" i="4"/>
  <c r="U34" i="4"/>
  <c r="X34" i="4"/>
  <c r="AA34" i="4"/>
  <c r="AD34" i="4"/>
  <c r="AG34" i="4"/>
  <c r="AJ34" i="4"/>
  <c r="AM34" i="4"/>
  <c r="AP34" i="4"/>
  <c r="K142" i="5" l="1"/>
  <c r="N142" i="5" l="1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E13" i="4" l="1"/>
  <c r="E6" i="4"/>
  <c r="E35" i="4" l="1"/>
  <c r="K35" i="4"/>
  <c r="AV11" i="4" l="1"/>
  <c r="AV9" i="4"/>
  <c r="AV7" i="4"/>
  <c r="AS12" i="4"/>
  <c r="AS11" i="4"/>
  <c r="AS10" i="4"/>
  <c r="AS9" i="4"/>
  <c r="AS8" i="4"/>
  <c r="AS7" i="4"/>
  <c r="AV8" i="4" l="1"/>
  <c r="AV10" i="4"/>
  <c r="AV12" i="4"/>
  <c r="L101" i="5" l="1"/>
  <c r="L102" i="5"/>
  <c r="L103" i="5"/>
  <c r="L104" i="5"/>
  <c r="L105" i="5"/>
  <c r="L106" i="5"/>
  <c r="R141" i="5" l="1"/>
  <c r="O141" i="5"/>
  <c r="R140" i="5"/>
  <c r="O140" i="5"/>
  <c r="R139" i="5"/>
  <c r="O139" i="5"/>
  <c r="R138" i="5"/>
  <c r="O138" i="5"/>
  <c r="L138" i="5"/>
  <c r="R136" i="5"/>
  <c r="O136" i="5"/>
  <c r="L136" i="5"/>
  <c r="R135" i="5"/>
  <c r="O135" i="5"/>
  <c r="L135" i="5"/>
  <c r="R134" i="5"/>
  <c r="O134" i="5"/>
  <c r="L134" i="5"/>
  <c r="R133" i="5"/>
  <c r="O133" i="5"/>
  <c r="R132" i="5"/>
  <c r="O132" i="5"/>
  <c r="L132" i="5"/>
  <c r="R131" i="5"/>
  <c r="O131" i="5"/>
  <c r="L131" i="5"/>
  <c r="R129" i="5"/>
  <c r="O129" i="5"/>
  <c r="L129" i="5"/>
  <c r="R128" i="5"/>
  <c r="O128" i="5"/>
  <c r="L128" i="5"/>
  <c r="R127" i="5"/>
  <c r="O127" i="5"/>
  <c r="L127" i="5"/>
  <c r="R126" i="5"/>
  <c r="O126" i="5"/>
  <c r="R125" i="5"/>
  <c r="O125" i="5"/>
  <c r="L125" i="5"/>
  <c r="R124" i="5"/>
  <c r="O124" i="5"/>
  <c r="R123" i="5"/>
  <c r="O123" i="5"/>
  <c r="L123" i="5"/>
  <c r="R122" i="5"/>
  <c r="O122" i="5"/>
  <c r="L122" i="5"/>
  <c r="R121" i="5"/>
  <c r="R120" i="5"/>
  <c r="O120" i="5"/>
  <c r="L120" i="5"/>
  <c r="R119" i="5"/>
  <c r="O119" i="5"/>
  <c r="L119" i="5"/>
  <c r="R118" i="5"/>
  <c r="O118" i="5"/>
  <c r="L118" i="5"/>
  <c r="R117" i="5"/>
  <c r="O117" i="5"/>
  <c r="L117" i="5"/>
  <c r="R116" i="5"/>
  <c r="O116" i="5"/>
  <c r="L116" i="5"/>
  <c r="R115" i="5"/>
  <c r="O115" i="5"/>
  <c r="L115" i="5"/>
  <c r="R114" i="5"/>
  <c r="O114" i="5"/>
  <c r="L114" i="5"/>
  <c r="R113" i="5"/>
  <c r="O113" i="5"/>
  <c r="L113" i="5"/>
  <c r="R112" i="5"/>
  <c r="O112" i="5"/>
  <c r="R111" i="5"/>
  <c r="O111" i="5"/>
  <c r="L111" i="5"/>
  <c r="R110" i="5"/>
  <c r="O110" i="5"/>
  <c r="R109" i="5"/>
  <c r="O109" i="5"/>
  <c r="L109" i="5"/>
  <c r="R108" i="5"/>
  <c r="O108" i="5"/>
  <c r="L108" i="5"/>
  <c r="L107" i="5"/>
  <c r="R106" i="5"/>
  <c r="O106" i="5"/>
  <c r="R105" i="5"/>
  <c r="O105" i="5"/>
  <c r="R104" i="5"/>
  <c r="O104" i="5"/>
  <c r="R103" i="5"/>
  <c r="O103" i="5"/>
  <c r="R102" i="5"/>
  <c r="O102" i="5"/>
  <c r="R101" i="5"/>
  <c r="O101" i="5"/>
  <c r="R100" i="5"/>
  <c r="L100" i="5"/>
  <c r="R99" i="5"/>
  <c r="O99" i="5"/>
  <c r="L99" i="5"/>
  <c r="R98" i="5"/>
  <c r="O98" i="5"/>
  <c r="L98" i="5"/>
  <c r="R97" i="5"/>
  <c r="O97" i="5"/>
  <c r="L97" i="5"/>
  <c r="R96" i="5"/>
  <c r="O96" i="5"/>
  <c r="L96" i="5"/>
  <c r="L95" i="5"/>
  <c r="R94" i="5"/>
  <c r="O94" i="5"/>
  <c r="L94" i="5"/>
  <c r="R93" i="5"/>
  <c r="O93" i="5"/>
  <c r="L93" i="5"/>
  <c r="R92" i="5"/>
  <c r="O92" i="5"/>
  <c r="L92" i="5"/>
  <c r="R91" i="5"/>
  <c r="O91" i="5"/>
  <c r="L91" i="5"/>
  <c r="R90" i="5"/>
  <c r="O90" i="5"/>
  <c r="L90" i="5"/>
  <c r="L89" i="5"/>
  <c r="R88" i="5"/>
  <c r="O88" i="5"/>
  <c r="L88" i="5"/>
  <c r="R87" i="5"/>
  <c r="O87" i="5"/>
  <c r="L87" i="5"/>
  <c r="R86" i="5"/>
  <c r="O86" i="5"/>
  <c r="L86" i="5"/>
  <c r="R85" i="5"/>
  <c r="O85" i="5"/>
  <c r="L85" i="5"/>
  <c r="R84" i="5"/>
  <c r="O84" i="5"/>
  <c r="O83" i="5"/>
  <c r="L83" i="5"/>
  <c r="R81" i="5"/>
  <c r="O81" i="5"/>
  <c r="L81" i="5"/>
  <c r="R82" i="5"/>
  <c r="O82" i="5"/>
  <c r="R80" i="5"/>
  <c r="O80" i="5"/>
  <c r="L80" i="5"/>
  <c r="L79" i="5"/>
  <c r="R78" i="5"/>
  <c r="L78" i="5"/>
  <c r="R77" i="5"/>
  <c r="R76" i="5"/>
  <c r="L76" i="5"/>
  <c r="R75" i="5"/>
  <c r="L75" i="5"/>
  <c r="L74" i="5"/>
  <c r="R73" i="5"/>
  <c r="O73" i="5"/>
  <c r="L73" i="5"/>
  <c r="R72" i="5"/>
  <c r="O72" i="5"/>
  <c r="L72" i="5"/>
  <c r="R71" i="5"/>
  <c r="O71" i="5"/>
  <c r="L71" i="5"/>
  <c r="R70" i="5"/>
  <c r="O70" i="5"/>
  <c r="L70" i="5"/>
  <c r="R69" i="5"/>
  <c r="O69" i="5"/>
  <c r="L68" i="5"/>
  <c r="R67" i="5"/>
  <c r="O67" i="5"/>
  <c r="R66" i="5"/>
  <c r="O66" i="5"/>
  <c r="L66" i="5"/>
  <c r="R65" i="5"/>
  <c r="O65" i="5"/>
  <c r="L65" i="5"/>
  <c r="R64" i="5"/>
  <c r="O64" i="5"/>
  <c r="R63" i="5"/>
  <c r="O63" i="5"/>
  <c r="L63" i="5"/>
  <c r="R61" i="5"/>
  <c r="O61" i="5"/>
  <c r="L61" i="5"/>
  <c r="R60" i="5"/>
  <c r="O60" i="5"/>
  <c r="L60" i="5"/>
  <c r="R59" i="5"/>
  <c r="O59" i="5"/>
  <c r="L59" i="5"/>
  <c r="R58" i="5"/>
  <c r="O58" i="5"/>
  <c r="L58" i="5"/>
  <c r="R57" i="5"/>
  <c r="O57" i="5"/>
  <c r="L57" i="5"/>
  <c r="R56" i="5"/>
  <c r="O56" i="5"/>
  <c r="L55" i="5"/>
  <c r="R54" i="5"/>
  <c r="O54" i="5"/>
  <c r="R53" i="5"/>
  <c r="O53" i="5"/>
  <c r="R52" i="5"/>
  <c r="O52" i="5"/>
  <c r="L52" i="5"/>
  <c r="R51" i="5"/>
  <c r="O51" i="5"/>
  <c r="R50" i="5"/>
  <c r="O50" i="5"/>
  <c r="R49" i="5"/>
  <c r="O49" i="5"/>
  <c r="L49" i="5"/>
  <c r="R48" i="5"/>
  <c r="O48" i="5"/>
  <c r="L48" i="5"/>
  <c r="R47" i="5"/>
  <c r="R46" i="5"/>
  <c r="O46" i="5"/>
  <c r="R45" i="5"/>
  <c r="O45" i="5"/>
  <c r="L45" i="5"/>
  <c r="R44" i="5"/>
  <c r="O44" i="5"/>
  <c r="L44" i="5"/>
  <c r="R43" i="5"/>
  <c r="O43" i="5"/>
  <c r="R42" i="5"/>
  <c r="O42" i="5"/>
  <c r="R40" i="5"/>
  <c r="O40" i="5"/>
  <c r="L40" i="5"/>
  <c r="R39" i="5"/>
  <c r="O39" i="5"/>
  <c r="L39" i="5"/>
  <c r="R38" i="5"/>
  <c r="O38" i="5"/>
  <c r="L38" i="5"/>
  <c r="R37" i="5"/>
  <c r="O37" i="5"/>
  <c r="L37" i="5"/>
  <c r="R36" i="5"/>
  <c r="O36" i="5"/>
  <c r="R35" i="5"/>
  <c r="O35" i="5"/>
  <c r="R34" i="5"/>
  <c r="O34" i="5"/>
  <c r="L34" i="5"/>
  <c r="R33" i="5"/>
  <c r="O33" i="5"/>
  <c r="L33" i="5"/>
  <c r="R32" i="5"/>
  <c r="O32" i="5"/>
  <c r="L32" i="5"/>
  <c r="R31" i="5"/>
  <c r="O31" i="5"/>
  <c r="L31" i="5"/>
  <c r="R30" i="5"/>
  <c r="O30" i="5"/>
  <c r="L30" i="5"/>
  <c r="R28" i="5"/>
  <c r="O28" i="5"/>
  <c r="L28" i="5"/>
  <c r="R27" i="5"/>
  <c r="O27" i="5"/>
  <c r="L27" i="5"/>
  <c r="R26" i="5"/>
  <c r="O26" i="5"/>
  <c r="L26" i="5"/>
  <c r="R25" i="5"/>
  <c r="O25" i="5"/>
  <c r="R24" i="5"/>
  <c r="O24" i="5"/>
  <c r="L24" i="5"/>
  <c r="L23" i="5"/>
  <c r="R22" i="5"/>
  <c r="O22" i="5"/>
  <c r="L22" i="5"/>
  <c r="R21" i="5"/>
  <c r="O21" i="5"/>
  <c r="L21" i="5"/>
  <c r="R20" i="5"/>
  <c r="O20" i="5"/>
  <c r="L20" i="5"/>
  <c r="R19" i="5"/>
  <c r="O19" i="5"/>
  <c r="R18" i="5"/>
  <c r="O18" i="5"/>
  <c r="R16" i="5"/>
  <c r="O16" i="5"/>
  <c r="L16" i="5"/>
  <c r="R15" i="5"/>
  <c r="O15" i="5"/>
  <c r="L15" i="5"/>
  <c r="R14" i="5"/>
  <c r="O14" i="5"/>
  <c r="L14" i="5"/>
  <c r="R13" i="5"/>
  <c r="O13" i="5"/>
  <c r="L13" i="5"/>
  <c r="R12" i="5"/>
  <c r="O12" i="5"/>
  <c r="L12" i="5"/>
  <c r="R11" i="5"/>
  <c r="O11" i="5"/>
  <c r="L11" i="5"/>
  <c r="O10" i="5"/>
  <c r="L10" i="5"/>
  <c r="R9" i="5"/>
  <c r="O9" i="5"/>
  <c r="L9" i="5"/>
  <c r="R8" i="5"/>
  <c r="O8" i="5"/>
  <c r="L8" i="5"/>
  <c r="R7" i="5"/>
  <c r="O7" i="5"/>
  <c r="L7" i="5"/>
  <c r="R6" i="5"/>
  <c r="O6" i="5"/>
  <c r="O5" i="5"/>
  <c r="R4" i="5"/>
  <c r="O4" i="5"/>
  <c r="L4" i="5"/>
  <c r="AV34" i="4"/>
  <c r="AS34" i="4"/>
  <c r="AV33" i="4"/>
  <c r="AS33" i="4"/>
  <c r="D33" i="4"/>
  <c r="AV32" i="4"/>
  <c r="D32" i="4"/>
  <c r="F32" i="4" s="1"/>
  <c r="AV31" i="4"/>
  <c r="AS31" i="4"/>
  <c r="D31" i="4"/>
  <c r="AV30" i="4"/>
  <c r="AS30" i="4"/>
  <c r="D30" i="4"/>
  <c r="AV29" i="4"/>
  <c r="AS29" i="4"/>
  <c r="D29" i="4"/>
  <c r="AV28" i="4"/>
  <c r="AS28" i="4"/>
  <c r="D28" i="4"/>
  <c r="AV27" i="4"/>
  <c r="AS27" i="4"/>
  <c r="D27" i="4"/>
  <c r="AV26" i="4"/>
  <c r="AS26" i="4"/>
  <c r="D26" i="4"/>
  <c r="AV25" i="4"/>
  <c r="AS25" i="4"/>
  <c r="D25" i="4"/>
  <c r="AV24" i="4"/>
  <c r="AS24" i="4"/>
  <c r="D24" i="4"/>
  <c r="AV23" i="4"/>
  <c r="AS23" i="4"/>
  <c r="D23" i="4"/>
  <c r="AV22" i="4"/>
  <c r="AS22" i="4"/>
  <c r="D22" i="4"/>
  <c r="AV21" i="4"/>
  <c r="AS21" i="4"/>
  <c r="D21" i="4"/>
  <c r="AV20" i="4"/>
  <c r="AS20" i="4"/>
  <c r="D20" i="4"/>
  <c r="AV19" i="4"/>
  <c r="AS19" i="4"/>
  <c r="D19" i="4"/>
  <c r="AV18" i="4"/>
  <c r="AS18" i="4"/>
  <c r="D18" i="4"/>
  <c r="F18" i="4" s="1"/>
  <c r="AV17" i="4"/>
  <c r="AS17" i="4"/>
  <c r="D17" i="4"/>
  <c r="AV16" i="4"/>
  <c r="AS16" i="4"/>
  <c r="D16" i="4"/>
  <c r="AV15" i="4"/>
  <c r="AS15" i="4"/>
  <c r="D15" i="4"/>
  <c r="AV14" i="4"/>
  <c r="AS14" i="4"/>
  <c r="D14" i="4"/>
  <c r="AJ13" i="4"/>
  <c r="AA13" i="4"/>
  <c r="X13" i="4"/>
  <c r="D12" i="4"/>
  <c r="D11" i="4"/>
  <c r="D10" i="4"/>
  <c r="D9" i="4"/>
  <c r="D8" i="4"/>
  <c r="D7" i="4"/>
  <c r="AB35" i="4"/>
  <c r="Z35" i="4"/>
  <c r="U6" i="4"/>
  <c r="O6" i="4"/>
  <c r="I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AH35" i="4" l="1"/>
  <c r="J35" i="4"/>
  <c r="S35" i="4"/>
  <c r="M35" i="4"/>
  <c r="AD6" i="4"/>
  <c r="G35" i="4"/>
  <c r="V35" i="4"/>
  <c r="Y35" i="4"/>
  <c r="AA35" i="4" s="1"/>
  <c r="W35" i="4"/>
  <c r="O79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O17" i="5"/>
  <c r="R68" i="5"/>
  <c r="R107" i="5"/>
  <c r="O137" i="5"/>
  <c r="AQ35" i="4"/>
  <c r="AS6" i="4"/>
  <c r="AP13" i="4"/>
  <c r="AN35" i="4"/>
  <c r="AM13" i="4"/>
  <c r="AK35" i="4"/>
  <c r="AE35" i="4"/>
  <c r="D6" i="4"/>
  <c r="AD13" i="4"/>
  <c r="F17" i="4"/>
  <c r="F22" i="4"/>
  <c r="F20" i="4"/>
  <c r="F33" i="4"/>
  <c r="F16" i="4"/>
  <c r="F34" i="4"/>
  <c r="F15" i="4"/>
  <c r="F19" i="4"/>
  <c r="F26" i="4"/>
  <c r="F27" i="4"/>
  <c r="F23" i="4"/>
  <c r="F24" i="4"/>
  <c r="F28" i="4"/>
  <c r="F29" i="4"/>
  <c r="F31" i="4"/>
  <c r="F25" i="4"/>
  <c r="F30" i="4"/>
  <c r="D13" i="4"/>
  <c r="F21" i="4"/>
  <c r="P35" i="4"/>
  <c r="R6" i="4"/>
  <c r="AI35" i="4"/>
  <c r="AJ6" i="4"/>
  <c r="AA6" i="4"/>
  <c r="AM6" i="4"/>
  <c r="Q35" i="4"/>
  <c r="AO35" i="4"/>
  <c r="I35" i="4"/>
  <c r="N35" i="4"/>
  <c r="T35" i="4"/>
  <c r="U35" i="4" s="1"/>
  <c r="L137" i="5"/>
  <c r="M142" i="5"/>
  <c r="R23" i="5"/>
  <c r="O29" i="5"/>
  <c r="R41" i="5"/>
  <c r="O68" i="5"/>
  <c r="R79" i="5"/>
  <c r="O95" i="5"/>
  <c r="R17" i="5"/>
  <c r="O100" i="5"/>
  <c r="R130" i="5"/>
  <c r="R137" i="5"/>
  <c r="J142" i="5"/>
  <c r="O41" i="5"/>
  <c r="G142" i="5"/>
  <c r="R89" i="5"/>
  <c r="R95" i="5"/>
  <c r="R74" i="5"/>
  <c r="R55" i="5"/>
  <c r="R5" i="5"/>
  <c r="O130" i="5"/>
  <c r="O121" i="5"/>
  <c r="O107" i="5"/>
  <c r="O62" i="5"/>
  <c r="O47" i="5"/>
  <c r="P142" i="5"/>
  <c r="AS13" i="4"/>
  <c r="AR35" i="4"/>
  <c r="AC35" i="4"/>
  <c r="AD35" i="4" s="1"/>
  <c r="U13" i="4"/>
  <c r="R13" i="4"/>
  <c r="O13" i="4"/>
  <c r="I13" i="4"/>
  <c r="AJ35" i="4" l="1"/>
  <c r="X35" i="4"/>
  <c r="O35" i="4"/>
  <c r="D35" i="4"/>
  <c r="AP35" i="4"/>
  <c r="L35" i="4"/>
  <c r="AM35" i="4"/>
  <c r="AS35" i="4"/>
  <c r="AT35" i="4"/>
  <c r="R35" i="4"/>
  <c r="R142" i="5"/>
  <c r="D142" i="5"/>
  <c r="F10" i="4" l="1"/>
  <c r="F8" i="4"/>
  <c r="F9" i="4"/>
  <c r="F12" i="4"/>
  <c r="F11" i="4" l="1"/>
  <c r="F7" i="4"/>
  <c r="AG6" i="4" l="1"/>
  <c r="F6" i="4"/>
  <c r="AV6" i="4" l="1"/>
  <c r="F13" i="4"/>
  <c r="AU35" i="4" l="1"/>
  <c r="AV35" i="4" s="1"/>
  <c r="AG13" i="4"/>
  <c r="AF35" i="4"/>
  <c r="AG35" i="4" s="1"/>
  <c r="F14" i="4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AV13" i="4" l="1"/>
  <c r="F35" i="4"/>
  <c r="F133" i="5"/>
  <c r="L46" i="5" l="1"/>
  <c r="L41" i="5"/>
  <c r="L50" i="5"/>
  <c r="L47" i="5" l="1"/>
  <c r="L142" i="5"/>
  <c r="L110" i="5"/>
  <c r="O76" i="5" l="1"/>
  <c r="O78" i="5"/>
  <c r="O77" i="5"/>
  <c r="O75" i="5"/>
  <c r="O74" i="5"/>
  <c r="O142" i="5" l="1"/>
  <c r="I55" i="5"/>
  <c r="I17" i="5"/>
  <c r="I68" i="5"/>
  <c r="F73" i="5"/>
  <c r="F43" i="5"/>
  <c r="F113" i="5"/>
  <c r="F45" i="5"/>
  <c r="F128" i="5"/>
  <c r="F94" i="5"/>
  <c r="F36" i="5"/>
  <c r="F52" i="5"/>
  <c r="F97" i="5"/>
  <c r="F139" i="5"/>
  <c r="F40" i="5"/>
  <c r="F20" i="5"/>
  <c r="F126" i="5"/>
  <c r="F80" i="5"/>
  <c r="F96" i="5"/>
  <c r="I107" i="5"/>
  <c r="I130" i="5"/>
  <c r="I95" i="5"/>
  <c r="F116" i="5"/>
  <c r="F71" i="5"/>
  <c r="I132" i="5"/>
  <c r="F132" i="5"/>
  <c r="I49" i="5"/>
  <c r="F49" i="5"/>
  <c r="I92" i="5"/>
  <c r="F92" i="5"/>
  <c r="I51" i="5"/>
  <c r="F51" i="5"/>
  <c r="I13" i="5"/>
  <c r="F13" i="5"/>
  <c r="F24" i="5"/>
  <c r="I34" i="5"/>
  <c r="F34" i="5"/>
  <c r="F39" i="5"/>
  <c r="F141" i="5"/>
  <c r="I35" i="5"/>
  <c r="F35" i="5"/>
  <c r="I101" i="5"/>
  <c r="F104" i="5"/>
  <c r="I104" i="5"/>
  <c r="I97" i="5"/>
  <c r="F117" i="5"/>
  <c r="I117" i="5"/>
  <c r="F112" i="5"/>
  <c r="I40" i="5"/>
  <c r="F12" i="5"/>
  <c r="I12" i="5"/>
  <c r="F66" i="5"/>
  <c r="I126" i="5"/>
  <c r="F122" i="5"/>
  <c r="F69" i="5"/>
  <c r="F14" i="5"/>
  <c r="F53" i="5"/>
  <c r="F110" i="5"/>
  <c r="F22" i="5"/>
  <c r="F127" i="5"/>
  <c r="I96" i="5"/>
  <c r="F15" i="5"/>
  <c r="I83" i="5"/>
  <c r="I70" i="5"/>
  <c r="I100" i="5"/>
  <c r="I23" i="5"/>
  <c r="I121" i="5"/>
  <c r="I73" i="5"/>
  <c r="I59" i="5"/>
  <c r="F59" i="5"/>
  <c r="I58" i="5"/>
  <c r="F58" i="5"/>
  <c r="I72" i="5"/>
  <c r="F72" i="5"/>
  <c r="I103" i="5"/>
  <c r="F103" i="5"/>
  <c r="I86" i="5"/>
  <c r="F86" i="5"/>
  <c r="I90" i="5"/>
  <c r="F90" i="5"/>
  <c r="I37" i="5"/>
  <c r="F37" i="5"/>
  <c r="I111" i="5"/>
  <c r="F111" i="5"/>
  <c r="I125" i="5"/>
  <c r="F125" i="5"/>
  <c r="I61" i="5"/>
  <c r="F61" i="5"/>
  <c r="I128" i="5"/>
  <c r="I7" i="5"/>
  <c r="F7" i="5"/>
  <c r="I94" i="5"/>
  <c r="I98" i="5"/>
  <c r="F98" i="5"/>
  <c r="I141" i="5"/>
  <c r="I19" i="5"/>
  <c r="F19" i="5"/>
  <c r="I131" i="5"/>
  <c r="F131" i="5"/>
  <c r="I109" i="5"/>
  <c r="F109" i="5"/>
  <c r="I112" i="5"/>
  <c r="I66" i="5"/>
  <c r="I33" i="5"/>
  <c r="F33" i="5"/>
  <c r="I82" i="5"/>
  <c r="F82" i="5"/>
  <c r="I27" i="5"/>
  <c r="F27" i="5"/>
  <c r="I80" i="5"/>
  <c r="I14" i="5"/>
  <c r="I53" i="5"/>
  <c r="F48" i="5"/>
  <c r="I15" i="5"/>
  <c r="I41" i="5"/>
  <c r="I114" i="5"/>
  <c r="I120" i="5"/>
  <c r="F120" i="5"/>
  <c r="I21" i="5"/>
  <c r="F21" i="5"/>
  <c r="I85" i="5"/>
  <c r="F85" i="5"/>
  <c r="I118" i="5"/>
  <c r="F118" i="5"/>
  <c r="I69" i="5"/>
  <c r="I127" i="5"/>
  <c r="F108" i="5"/>
  <c r="F57" i="5"/>
  <c r="I42" i="5"/>
  <c r="F8" i="5"/>
  <c r="F138" i="5"/>
  <c r="F115" i="5"/>
  <c r="I43" i="5"/>
  <c r="I123" i="5"/>
  <c r="F123" i="5"/>
  <c r="I57" i="5"/>
  <c r="F87" i="5"/>
  <c r="F106" i="5"/>
  <c r="F64" i="5"/>
  <c r="F124" i="5"/>
  <c r="F76" i="5"/>
  <c r="I62" i="5"/>
  <c r="I47" i="5"/>
  <c r="I38" i="5"/>
  <c r="F38" i="5"/>
  <c r="I71" i="5"/>
  <c r="I45" i="5"/>
  <c r="I65" i="5"/>
  <c r="F65" i="5"/>
  <c r="I91" i="5"/>
  <c r="F91" i="5"/>
  <c r="I52" i="5"/>
  <c r="I20" i="5"/>
  <c r="I60" i="5"/>
  <c r="F60" i="5"/>
  <c r="I48" i="5"/>
  <c r="I46" i="5"/>
  <c r="F46" i="5"/>
  <c r="F140" i="5"/>
  <c r="I87" i="5"/>
  <c r="I106" i="5"/>
  <c r="I64" i="5"/>
  <c r="F50" i="5"/>
  <c r="I25" i="5"/>
  <c r="F25" i="5"/>
  <c r="I99" i="5"/>
  <c r="F99" i="5"/>
  <c r="F102" i="5"/>
  <c r="I26" i="5"/>
  <c r="F26" i="5"/>
  <c r="F134" i="5"/>
  <c r="F16" i="5"/>
  <c r="F30" i="5"/>
  <c r="I30" i="5"/>
  <c r="I10" i="5"/>
  <c r="I76" i="5"/>
  <c r="F75" i="5"/>
  <c r="I116" i="5"/>
  <c r="I81" i="5"/>
  <c r="I22" i="5"/>
  <c r="I108" i="5"/>
  <c r="I32" i="5"/>
  <c r="F32" i="5"/>
  <c r="I105" i="5"/>
  <c r="F105" i="5"/>
  <c r="I16" i="5"/>
  <c r="I77" i="5"/>
  <c r="I89" i="5"/>
  <c r="I137" i="5"/>
  <c r="I113" i="5"/>
  <c r="I93" i="5"/>
  <c r="F93" i="5"/>
  <c r="I18" i="5"/>
  <c r="I39" i="5"/>
  <c r="I36" i="5"/>
  <c r="I6" i="5"/>
  <c r="F6" i="5"/>
  <c r="I44" i="5"/>
  <c r="F44" i="5"/>
  <c r="I24" i="5"/>
  <c r="I110" i="5"/>
  <c r="I9" i="5"/>
  <c r="F9" i="5"/>
  <c r="I88" i="5"/>
  <c r="F88" i="5"/>
  <c r="I11" i="5"/>
  <c r="F11" i="5"/>
  <c r="I8" i="5"/>
  <c r="I50" i="5"/>
  <c r="I124" i="5"/>
  <c r="I63" i="5"/>
  <c r="I84" i="5"/>
  <c r="F84" i="5"/>
  <c r="I119" i="5"/>
  <c r="F119" i="5"/>
  <c r="F135" i="5"/>
  <c r="I54" i="5"/>
  <c r="F54" i="5"/>
  <c r="I75" i="5"/>
  <c r="I5" i="5"/>
  <c r="I74" i="5"/>
  <c r="I67" i="5"/>
  <c r="F67" i="5"/>
  <c r="I136" i="5"/>
  <c r="F136" i="5"/>
  <c r="I122" i="5"/>
  <c r="I56" i="5"/>
  <c r="F56" i="5"/>
  <c r="I31" i="5"/>
  <c r="F31" i="5"/>
  <c r="I129" i="5"/>
  <c r="F129" i="5"/>
  <c r="I28" i="5"/>
  <c r="F28" i="5"/>
  <c r="I115" i="5"/>
  <c r="I102" i="5"/>
  <c r="I134" i="5"/>
  <c r="I79" i="5"/>
  <c r="I78" i="5"/>
  <c r="F78" i="5"/>
  <c r="F107" i="5" l="1"/>
  <c r="F137" i="5"/>
  <c r="F68" i="5"/>
  <c r="F29" i="5"/>
  <c r="F100" i="5"/>
  <c r="F79" i="5"/>
  <c r="I29" i="5"/>
  <c r="H142" i="5" s="1"/>
  <c r="E142" i="5" s="1"/>
  <c r="F41" i="5"/>
  <c r="F70" i="5"/>
  <c r="F17" i="5"/>
  <c r="F101" i="5"/>
  <c r="F83" i="5"/>
  <c r="F55" i="5"/>
  <c r="F62" i="5"/>
  <c r="F81" i="5"/>
  <c r="F63" i="5"/>
  <c r="F130" i="5"/>
  <c r="F121" i="5"/>
  <c r="F18" i="5"/>
  <c r="F74" i="5"/>
  <c r="F42" i="5"/>
  <c r="F47" i="5"/>
  <c r="F89" i="5"/>
  <c r="F95" i="5"/>
  <c r="F10" i="5"/>
  <c r="F5" i="5"/>
  <c r="F114" i="5"/>
  <c r="F23" i="5"/>
  <c r="I142" i="5" l="1"/>
  <c r="I135" i="5"/>
  <c r="I140" i="5"/>
  <c r="I138" i="5"/>
  <c r="I139" i="5"/>
  <c r="F142" i="5" l="1"/>
</calcChain>
</file>

<file path=xl/sharedStrings.xml><?xml version="1.0" encoding="utf-8"?>
<sst xmlns="http://schemas.openxmlformats.org/spreadsheetml/2006/main" count="258" uniqueCount="193">
  <si>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</si>
  <si>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</si>
  <si>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</si>
  <si>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</si>
  <si>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</si>
  <si>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</si>
  <si>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</si>
  <si>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</si>
  <si>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</si>
  <si>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</si>
  <si>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</si>
  <si>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</si>
  <si>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</si>
  <si>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</si>
  <si>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</si>
  <si>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</si>
  <si>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</si>
  <si>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</si>
  <si>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</si>
  <si>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</si>
  <si>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</si>
  <si>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</si>
  <si>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</si>
  <si>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</si>
  <si>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</si>
  <si>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</si>
  <si>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</si>
  <si>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</si>
  <si>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</si>
  <si>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</si>
  <si>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</si>
  <si>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</si>
  <si>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</si>
  <si>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</si>
  <si>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</si>
  <si>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</si>
  <si>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</si>
  <si>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</si>
  <si>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</si>
  <si>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</si>
  <si>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</si>
  <si>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</si>
  <si>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</si>
  <si>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</si>
  <si>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</si>
  <si>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</si>
  <si>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</si>
  <si>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</si>
  <si>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</si>
  <si>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</si>
  <si>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</si>
  <si>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</si>
  <si>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</si>
  <si>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</si>
  <si>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</si>
  <si>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</si>
  <si>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</si>
  <si>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</si>
  <si>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</si>
  <si>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</si>
  <si>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</si>
  <si>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</si>
  <si>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</si>
  <si>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</si>
  <si>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</si>
  <si>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</si>
  <si>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</si>
  <si>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</si>
  <si>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</si>
  <si>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</si>
  <si>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</si>
  <si>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</si>
  <si>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</si>
  <si>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</si>
  <si>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</si>
  <si>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</si>
  <si>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</si>
  <si>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</si>
  <si>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</si>
  <si>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</si>
  <si>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</si>
  <si>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</si>
  <si>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</si>
  <si>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</si>
  <si>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</si>
  <si>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</si>
  <si>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</si>
  <si>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</si>
  <si>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</si>
  <si>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</si>
  <si>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</si>
  <si>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</si>
  <si>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</si>
  <si>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</si>
  <si>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</si>
  <si>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</si>
  <si>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</si>
  <si>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</si>
  <si>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</si>
  <si>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</si>
  <si>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</si>
  <si>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</si>
  <si>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</si>
  <si>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</si>
  <si>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</si>
  <si>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</si>
  <si>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</si>
  <si>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</si>
  <si>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</si>
  <si>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</si>
  <si>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</si>
  <si>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</si>
  <si>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</si>
  <si>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</si>
  <si>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</si>
  <si>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</si>
  <si>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</si>
  <si>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</si>
  <si>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</si>
  <si>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</si>
  <si>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</si>
  <si>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</si>
  <si>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</si>
  <si>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</si>
  <si>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</si>
  <si>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</si>
  <si>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</si>
  <si>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</si>
  <si>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</si>
  <si>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</si>
  <si>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</si>
  <si>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</si>
  <si>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</si>
  <si>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</si>
  <si>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</si>
  <si>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</si>
  <si>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</si>
  <si>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</si>
  <si>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</si>
  <si>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</si>
  <si>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</si>
  <si>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</si>
  <si>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</si>
  <si>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</si>
  <si>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</si>
  <si>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</si>
  <si>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</si>
  <si>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</si>
  <si>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</si>
  <si>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</si>
  <si>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</si>
  <si>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</si>
  <si>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</si>
  <si>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</si>
  <si>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</si>
  <si>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</si>
  <si>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</si>
  <si>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</si>
  <si>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</si>
  <si>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</si>
  <si>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</si>
  <si>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</si>
  <si>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</si>
  <si>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</si>
  <si>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</si>
  <si>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</si>
  <si>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</si>
  <si>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</si>
  <si>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</si>
  <si>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</si>
  <si>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</si>
  <si>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</si>
  <si>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</si>
  <si>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</si>
  <si>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</si>
  <si>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</si>
  <si>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</si>
  <si>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</si>
  <si>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</si>
  <si>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</si>
  <si>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</si>
  <si>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</si>
  <si>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</si>
  <si>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</si>
  <si>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</si>
  <si>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</si>
  <si>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</si>
  <si>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Недоимка по налогам и сборам всего</t>
  </si>
  <si>
    <t>на 01.01.2024</t>
  </si>
  <si>
    <t>Недоимка по налогу на прибыль организаций, зачислявшийся до 1 января 2006 г.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</si>
  <si>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01.01.2025 года (тыс.руб.)</t>
  </si>
  <si>
    <t>на 01.01.2025</t>
  </si>
  <si>
    <t xml:space="preserve">Сведения о динамике недоимки по налогам и сборам в бюджеты поселений по состоянию на 01.01.2025 г.(тыс.руб)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</si>
</sst>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0.0000"/>
    <numFmt numFmtId="171" formatCode="0.0"/>
  </numFmts>
  <fonts count="5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4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wrapText="1"/>
    </xf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167" fontId="44" fillId="0" borderId="2" xfId="28" applyNumberFormat="1" applyFont="1" applyFill="1" applyBorder="1" applyAlignment="1">
      <alignment horizontal="right" vertical="center" wrapText="1"/>
    </xf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167" fontId="51" fillId="0" borderId="0" xfId="0" applyNumberFormat="1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4" fillId="0" borderId="17" xfId="0" applyFont="1" applyBorder="1" applyAlignment="1">
      <alignment vertical="center"/>
    </xf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2" fontId="53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4" fontId="0" fillId="37" borderId="0" xfId="0" applyNumberFormat="1" applyFont="1" applyFill="1"/>
    <xf numFmtId="4" fontId="44" fillId="37" borderId="2" xfId="28" applyNumberFormat="1" applyFont="1" applyFill="1" applyBorder="1" applyAlignment="1">
      <alignment horizontal="right" vertical="center" wrapText="1"/>
    </xf>
    <xf numFmtId="4" fontId="51" fillId="0" borderId="0" xfId="0" applyNumberFormat="1" applyFont="1" applyFill="1" applyBorder="1"/>
    <xf numFmtId="170" fontId="53" fillId="0" borderId="0" xfId="23" applyNumberFormat="1" applyFont="1" applyFill="1" applyBorder="1" applyAlignment="1" applyProtection="1">
      <alignment vertical="top" shrinkToFit="1"/>
    </xf>
    <xf numFmtId="170" fontId="2" fillId="0" borderId="0" xfId="0" applyNumberFormat="1" applyFont="1" applyFill="1" applyBorder="1" applyAlignment="1">
      <alignment wrapText="1"/>
    </xf>
    <xf numFmtId="170" fontId="10" fillId="0" borderId="0" xfId="0" applyNumberFormat="1" applyFont="1" applyFill="1" applyBorder="1" applyAlignment="1">
      <alignment vertical="center"/>
    </xf>
    <xf numFmtId="167" fontId="31" fillId="0" borderId="0" xfId="53" applyNumberFormat="1" applyFont="1" applyFill="1" applyBorder="1" applyAlignment="1">
      <alignment horizontal="right" vertical="center" wrapText="1"/>
    </xf>
    <xf numFmtId="167" fontId="29" fillId="0" borderId="0" xfId="0" applyNumberFormat="1" applyFont="1" applyFill="1" applyBorder="1" applyAlignment="1">
      <alignment horizontal="right" vertical="center" wrapText="1"/>
    </xf>
    <xf numFmtId="167" fontId="31" fillId="0" borderId="0" xfId="53" applyNumberFormat="1" applyFont="1" applyFill="1" applyBorder="1" applyAlignment="1">
      <alignment horizontal="right" wrapText="1"/>
    </xf>
    <xf numFmtId="167" fontId="29" fillId="0" borderId="0" xfId="0" applyNumberFormat="1" applyFont="1" applyFill="1" applyBorder="1" applyAlignment="1">
      <alignment wrapText="1"/>
    </xf>
    <xf numFmtId="167" fontId="31" fillId="0" borderId="0" xfId="52" applyNumberFormat="1" applyFont="1" applyFill="1" applyBorder="1" applyAlignment="1">
      <alignment horizontal="right" vertical="center" wrapText="1"/>
    </xf>
    <xf numFmtId="0" fontId="44" fillId="0" borderId="2" xfId="0" applyFont="1" applyFill="1" applyBorder="1" applyAlignment="1">
      <alignment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4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167" fontId="43" fillId="38" borderId="18" xfId="52" applyNumberFormat="1" applyFont="1" applyFill="1" applyBorder="1" applyAlignment="1">
      <alignment horizontal="right" vertical="center" wrapText="1"/>
    </xf>
    <xf numFmtId="0" fontId="47" fillId="0" borderId="0" xfId="0" applyFont="1" applyFill="1" applyBorder="1" applyAlignment="1">
      <alignment horizontal="left" vertical="center" wrapText="1"/>
    </xf>
    <xf numFmtId="171" fontId="44" fillId="37" borderId="2" xfId="0" applyNumberFormat="1" applyFont="1" applyFill="1" applyBorder="1" applyAlignment="1">
      <alignment wrapText="1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41" borderId="2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167" fontId="50" fillId="0" borderId="0" xfId="0" applyNumberFormat="1" applyFont="1" applyFill="1" applyAlignment="1">
      <alignment wrapText="1"/>
    </xf>
    <xf numFmtId="167" fontId="55" fillId="0" borderId="0" xfId="0" applyNumberFormat="1" applyFont="1" applyFill="1" applyAlignment="1">
      <alignment wrapText="1"/>
    </xf>
    <xf numFmtId="4" fontId="56" fillId="0" borderId="0" xfId="0" applyNumberFormat="1" applyFont="1" applyFill="1" applyBorder="1"/>
    <xf numFmtId="4" fontId="50" fillId="0" borderId="0" xfId="0" applyNumberFormat="1" applyFont="1" applyFill="1" applyBorder="1" applyAlignment="1">
      <alignment vertical="center" wrapText="1"/>
    </xf>
    <xf numFmtId="167" fontId="50" fillId="0" borderId="0" xfId="0" applyNumberFormat="1" applyFont="1" applyFill="1" applyBorder="1" applyAlignment="1">
      <alignment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abSelected="1" topLeftCell="C1" zoomScale="70" zoomScaleNormal="70" workbookViewId="0">
      <pane xSplit="1" ySplit="4" topLeftCell="AJ16" activePane="bottomRight" state="frozen"/>
      <selection activeCell="C1" sqref="C1"/>
      <selection pane="topRight" activeCell="D1" sqref="D1"/>
      <selection pane="bottomLeft" activeCell="C5" sqref="C5"/>
      <selection pane="bottomRight" activeCell="C1" sqref="C1:AV35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7.42578125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55" t="s">
        <v>190</v>
      </c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16"/>
      <c r="AV1" s="23"/>
    </row>
    <row r="2" spans="1:49" ht="15" customHeight="1" x14ac:dyDescent="0.25">
      <c r="A2" s="147"/>
      <c r="B2" s="147"/>
      <c r="C2" s="148" t="s">
        <v>25</v>
      </c>
      <c r="D2" s="149" t="s">
        <v>187</v>
      </c>
      <c r="E2" s="149"/>
      <c r="F2" s="148" t="s">
        <v>131</v>
      </c>
      <c r="G2" s="150" t="s">
        <v>182</v>
      </c>
      <c r="H2" s="150"/>
      <c r="I2" s="148" t="s">
        <v>131</v>
      </c>
      <c r="J2" s="150" t="s">
        <v>185</v>
      </c>
      <c r="K2" s="150"/>
      <c r="L2" s="148" t="s">
        <v>131</v>
      </c>
      <c r="M2" s="149" t="s">
        <v>183</v>
      </c>
      <c r="N2" s="149"/>
      <c r="O2" s="148" t="s">
        <v>131</v>
      </c>
      <c r="P2" s="149" t="s">
        <v>170</v>
      </c>
      <c r="Q2" s="149"/>
      <c r="R2" s="148" t="s">
        <v>131</v>
      </c>
      <c r="S2" s="149" t="s">
        <v>19</v>
      </c>
      <c r="T2" s="149"/>
      <c r="U2" s="152" t="s">
        <v>131</v>
      </c>
      <c r="V2" s="149" t="s">
        <v>20</v>
      </c>
      <c r="W2" s="149"/>
      <c r="X2" s="148" t="s">
        <v>131</v>
      </c>
      <c r="Y2" s="149" t="s">
        <v>21</v>
      </c>
      <c r="Z2" s="149"/>
      <c r="AA2" s="148" t="s">
        <v>131</v>
      </c>
      <c r="AB2" s="149" t="s">
        <v>186</v>
      </c>
      <c r="AC2" s="149"/>
      <c r="AD2" s="148" t="s">
        <v>131</v>
      </c>
      <c r="AE2" s="149" t="s">
        <v>26</v>
      </c>
      <c r="AF2" s="149"/>
      <c r="AG2" s="151" t="s">
        <v>28</v>
      </c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</row>
    <row r="3" spans="1:49" ht="81" customHeight="1" x14ac:dyDescent="0.25">
      <c r="A3" s="147"/>
      <c r="B3" s="147"/>
      <c r="C3" s="148"/>
      <c r="D3" s="149"/>
      <c r="E3" s="149"/>
      <c r="F3" s="148"/>
      <c r="G3" s="150"/>
      <c r="H3" s="150"/>
      <c r="I3" s="148"/>
      <c r="J3" s="150"/>
      <c r="K3" s="150"/>
      <c r="L3" s="148"/>
      <c r="M3" s="149"/>
      <c r="N3" s="149"/>
      <c r="O3" s="148"/>
      <c r="P3" s="149"/>
      <c r="Q3" s="149"/>
      <c r="R3" s="148"/>
      <c r="S3" s="149"/>
      <c r="T3" s="149"/>
      <c r="U3" s="153"/>
      <c r="V3" s="149"/>
      <c r="W3" s="149"/>
      <c r="X3" s="148"/>
      <c r="Y3" s="149"/>
      <c r="Z3" s="149"/>
      <c r="AA3" s="148"/>
      <c r="AB3" s="149"/>
      <c r="AC3" s="149"/>
      <c r="AD3" s="148"/>
      <c r="AE3" s="149"/>
      <c r="AF3" s="149"/>
      <c r="AG3" s="148" t="s">
        <v>131</v>
      </c>
      <c r="AH3" s="149" t="s">
        <v>189</v>
      </c>
      <c r="AI3" s="149"/>
      <c r="AJ3" s="148" t="s">
        <v>131</v>
      </c>
      <c r="AK3" s="149" t="s">
        <v>27</v>
      </c>
      <c r="AL3" s="149"/>
      <c r="AM3" s="148" t="s">
        <v>131</v>
      </c>
      <c r="AN3" s="149" t="s">
        <v>22</v>
      </c>
      <c r="AO3" s="149"/>
      <c r="AP3" s="148" t="s">
        <v>131</v>
      </c>
      <c r="AQ3" s="149" t="s">
        <v>23</v>
      </c>
      <c r="AR3" s="149"/>
      <c r="AS3" s="148" t="s">
        <v>131</v>
      </c>
      <c r="AT3" s="149" t="s">
        <v>24</v>
      </c>
      <c r="AU3" s="149"/>
      <c r="AV3" s="148" t="s">
        <v>131</v>
      </c>
    </row>
    <row r="4" spans="1:49" s="14" customFormat="1" ht="36.75" customHeight="1" x14ac:dyDescent="0.25">
      <c r="A4" s="147"/>
      <c r="B4" s="147"/>
      <c r="C4" s="148"/>
      <c r="D4" s="77" t="s">
        <v>188</v>
      </c>
      <c r="E4" s="32" t="s">
        <v>191</v>
      </c>
      <c r="F4" s="148"/>
      <c r="G4" s="77" t="s">
        <v>188</v>
      </c>
      <c r="H4" s="32" t="s">
        <v>191</v>
      </c>
      <c r="I4" s="148"/>
      <c r="J4" s="77" t="s">
        <v>188</v>
      </c>
      <c r="K4" s="32" t="s">
        <v>191</v>
      </c>
      <c r="L4" s="148"/>
      <c r="M4" s="77" t="s">
        <v>188</v>
      </c>
      <c r="N4" s="32" t="s">
        <v>191</v>
      </c>
      <c r="O4" s="148"/>
      <c r="P4" s="77" t="s">
        <v>188</v>
      </c>
      <c r="Q4" s="32" t="s">
        <v>191</v>
      </c>
      <c r="R4" s="148"/>
      <c r="S4" s="77" t="s">
        <v>188</v>
      </c>
      <c r="T4" s="32" t="s">
        <v>191</v>
      </c>
      <c r="U4" s="154"/>
      <c r="V4" s="77" t="s">
        <v>188</v>
      </c>
      <c r="W4" s="32" t="s">
        <v>191</v>
      </c>
      <c r="X4" s="148"/>
      <c r="Y4" s="77" t="s">
        <v>188</v>
      </c>
      <c r="Z4" s="32" t="s">
        <v>191</v>
      </c>
      <c r="AA4" s="148"/>
      <c r="AB4" s="77" t="s">
        <v>188</v>
      </c>
      <c r="AC4" s="32" t="s">
        <v>191</v>
      </c>
      <c r="AD4" s="148"/>
      <c r="AE4" s="77" t="s">
        <v>188</v>
      </c>
      <c r="AF4" s="32" t="s">
        <v>191</v>
      </c>
      <c r="AG4" s="148"/>
      <c r="AH4" s="77" t="s">
        <v>188</v>
      </c>
      <c r="AI4" s="32" t="s">
        <v>191</v>
      </c>
      <c r="AJ4" s="148"/>
      <c r="AK4" s="77" t="s">
        <v>188</v>
      </c>
      <c r="AL4" s="32" t="s">
        <v>191</v>
      </c>
      <c r="AM4" s="148"/>
      <c r="AN4" s="77" t="s">
        <v>188</v>
      </c>
      <c r="AO4" s="32" t="s">
        <v>191</v>
      </c>
      <c r="AP4" s="148"/>
      <c r="AQ4" s="77" t="s">
        <v>188</v>
      </c>
      <c r="AR4" s="32" t="s">
        <v>191</v>
      </c>
      <c r="AS4" s="148"/>
      <c r="AT4" s="77" t="s">
        <v>188</v>
      </c>
      <c r="AU4" s="32" t="s">
        <v>191</v>
      </c>
      <c r="AV4" s="148"/>
    </row>
    <row r="5" spans="1:49" ht="15.75" x14ac:dyDescent="0.25">
      <c r="A5" s="33" t="s">
        <v>29</v>
      </c>
      <c r="B5" s="33" t="s">
        <v>30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91" t="s">
        <v>0</v>
      </c>
      <c r="D6" s="92">
        <f>SUM(D7:D12)</f>
        <v>310085.01578000002</v>
      </c>
      <c r="E6" s="92">
        <f>SUM(E7:E12)</f>
        <v>262833.60000000003</v>
      </c>
      <c r="F6" s="93">
        <f>IF(D6=0," ",IF(E6/D6*100&gt;200,"св.200",E6/D6))</f>
        <v>0.84761786808323547</v>
      </c>
      <c r="G6" s="92">
        <v>32692.582569999999</v>
      </c>
      <c r="H6" s="92">
        <f>H7+H8+H9+H10+H11+H12</f>
        <v>50970.400000000001</v>
      </c>
      <c r="I6" s="93">
        <f>IF(G6=0," ",IF(H6/G6*100&gt;200,"св.200",H6/G6))</f>
        <v>1.5590814794415309</v>
      </c>
      <c r="J6" s="92">
        <v>4281.2132900000006</v>
      </c>
      <c r="K6" s="92">
        <f>K7+K8+K9+K10+K11+K12</f>
        <v>6697.3</v>
      </c>
      <c r="L6" s="93">
        <f>IF(J6=0," ",IF(K6/J6*100&gt;200,"св.200",K6/J6))</f>
        <v>1.5643462603564886</v>
      </c>
      <c r="M6" s="92">
        <v>3070.2650900000003</v>
      </c>
      <c r="N6" s="92">
        <f>N7+N8+N9+N10+N11+N12</f>
        <v>1762.2999999999997</v>
      </c>
      <c r="O6" s="93">
        <f>IF(M6=0," ",IF(N6/M6*100&gt;200,"св.200",N6/M6))</f>
        <v>0.57398952479376941</v>
      </c>
      <c r="P6" s="92">
        <v>0.38377999999999995</v>
      </c>
      <c r="Q6" s="92">
        <f>Q7+Q8+Q9+Q10+Q11+Q12</f>
        <v>0.4</v>
      </c>
      <c r="R6" s="93">
        <f>IF(P6=0," ",IF(Q6/P6*100&gt;200,"св.200",Q6/P6))</f>
        <v>1.0422637969670125</v>
      </c>
      <c r="S6" s="92">
        <v>3723.7094900000002</v>
      </c>
      <c r="T6" s="92">
        <f>T7+T8+T9+T10+T11+T12</f>
        <v>2666.3000000000006</v>
      </c>
      <c r="U6" s="93">
        <f>IF(S6=0," ",IF(T6/S6*100&gt;200,"св.200",T6/S6))</f>
        <v>0.71603330151300293</v>
      </c>
      <c r="V6" s="92">
        <v>83503.203229999999</v>
      </c>
      <c r="W6" s="92">
        <f>W7+W8+W9+W10+W11+W12</f>
        <v>70143.7</v>
      </c>
      <c r="X6" s="93">
        <f>IF(V6=0," ",IF(W6/V6*100&gt;200,"св.200",W6/V6))</f>
        <v>0.84001208680339146</v>
      </c>
      <c r="Y6" s="92">
        <v>182813.35833000002</v>
      </c>
      <c r="Z6" s="92">
        <f>Z7+Z8+Z9+Z10+Z11+Z12</f>
        <v>130592.90000000001</v>
      </c>
      <c r="AA6" s="93">
        <f>IF(Y6=0," ",IF(Z6/Y6*100&gt;200,"св.200",Z6/Y6))</f>
        <v>0.71435097080960663</v>
      </c>
      <c r="AB6" s="92">
        <v>0</v>
      </c>
      <c r="AC6" s="92">
        <f>AC7+AC8+AC9+AC10+AC11+AC12</f>
        <v>0</v>
      </c>
      <c r="AD6" s="93" t="str">
        <f>IF(AB6=0," ",IF(AC6/AB6*100&gt;200,"св.200",AC6/AB6))</f>
        <v xml:space="preserve"> </v>
      </c>
      <c r="AE6" s="92">
        <f t="shared" ref="AE6:AI6" si="1">AE7+AE8+AE9+AE10+AE11+AE12</f>
        <v>0.30000000000000004</v>
      </c>
      <c r="AF6" s="92">
        <f t="shared" si="1"/>
        <v>0.30000000000000004</v>
      </c>
      <c r="AG6" s="94">
        <f>IF(AE6=0," ",IF(AF6/AE6*100&gt;200,"св.200",AF6/AE6))</f>
        <v>1</v>
      </c>
      <c r="AH6" s="92">
        <f t="shared" si="1"/>
        <v>0</v>
      </c>
      <c r="AI6" s="92">
        <f t="shared" si="1"/>
        <v>0</v>
      </c>
      <c r="AJ6" s="94" t="str">
        <f t="shared" ref="AJ6:AJ12" si="2">IF(AH6=0," ",IF(AI6/AH6*100&gt;200,"св.200",AI6/AH6))</f>
        <v xml:space="preserve"> </v>
      </c>
      <c r="AK6" s="92">
        <f t="shared" ref="AK6" si="3">AK7+AK8+AK9+AK10+AK11+AK12</f>
        <v>0.2</v>
      </c>
      <c r="AL6" s="92">
        <f t="shared" ref="AL6" si="4">AL7+AL8+AL9+AL10+AL11+AL12</f>
        <v>0.2</v>
      </c>
      <c r="AM6" s="94">
        <f>IF(AK6=0," ",IF(AL6/AK6*100&gt;200,"св.200",AL6/AK6))</f>
        <v>1</v>
      </c>
      <c r="AN6" s="92">
        <f t="shared" ref="AN6" si="5">AN7+AN8+AN9+AN10+AN11+AN12</f>
        <v>0</v>
      </c>
      <c r="AO6" s="92">
        <f t="shared" ref="AO6" si="6">AO7+AO8+AO9+AO10+AO11+AO12</f>
        <v>0</v>
      </c>
      <c r="AP6" s="94" t="str">
        <f>IF(AN6=0," ",IF(AO6/AN6*100&gt;200,"св.200",AO6/AN6))</f>
        <v xml:space="preserve"> </v>
      </c>
      <c r="AQ6" s="92">
        <f t="shared" ref="AQ6" si="7">AQ7+AQ8+AQ9+AQ10+AQ11+AQ12</f>
        <v>0.1</v>
      </c>
      <c r="AR6" s="92">
        <f t="shared" ref="AR6" si="8">AR7+AR8+AR9+AR10+AR11+AR12</f>
        <v>0.1</v>
      </c>
      <c r="AS6" s="94">
        <f>IF(AQ6=0," ",IF(AR6/AQ6*100&gt;200,"св.200",AR6/AQ6))</f>
        <v>1</v>
      </c>
      <c r="AT6" s="92">
        <f t="shared" ref="AT6" si="9">AT7+AT8+AT9+AT10+AT11+AT12</f>
        <v>0</v>
      </c>
      <c r="AU6" s="92">
        <f t="shared" ref="AU6" si="10">AU7+AU8+AU9+AU10+AU11+AU12</f>
        <v>0</v>
      </c>
      <c r="AV6" s="94" t="str">
        <f>IF(AT6=0," ",IF(AU6/AT6*100&gt;200,"св.200",AU6/AT6))</f>
        <v xml:space="preserve"> 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78">
        <f t="shared" ref="D7:D12" si="11">G7+M7+J7+P7+S7+V7+Y7+AB7+AE7</f>
        <v>5267.8411099999994</v>
      </c>
      <c r="E7" s="22">
        <f t="shared" ref="E7:E12" si="12">H7+K7+N7+Q7+T7+W7+Z7+AC7+AF7</f>
        <v>5031</v>
      </c>
      <c r="F7" s="25">
        <f t="shared" ref="F7:F35" si="13">IF(D7=0," ",IF(E7/D7*100&gt;200,"св.200",E7/D7))</f>
        <v>0.95504019482470692</v>
      </c>
      <c r="G7" s="79">
        <v>763.40013999999996</v>
      </c>
      <c r="H7" s="26">
        <v>969.8</v>
      </c>
      <c r="I7" s="25">
        <f t="shared" ref="I7:I35" si="14">IF(G7=0," ",IF(H7/G7*100&gt;200,"св.200",H7/G7))</f>
        <v>1.2703691670792725</v>
      </c>
      <c r="J7" s="79">
        <v>156.21857</v>
      </c>
      <c r="K7" s="26">
        <v>244.4</v>
      </c>
      <c r="L7" s="25">
        <f t="shared" ref="L7:L12" si="15">IF(J7=0," ",IF(K7/J7*100&gt;200,"св.200",K7/J7))</f>
        <v>1.564474697214294</v>
      </c>
      <c r="M7" s="79">
        <v>0</v>
      </c>
      <c r="N7" s="26"/>
      <c r="O7" s="25" t="str">
        <f t="shared" ref="O7:O12" si="16">IF(M7=0," ",IF(N7/M7*100&gt;200,"св.200",N7/M7))</f>
        <v xml:space="preserve"> </v>
      </c>
      <c r="P7" s="79">
        <v>0</v>
      </c>
      <c r="Q7" s="26"/>
      <c r="R7" s="25" t="str">
        <f t="shared" ref="R7:R12" si="17">IF(P7=0," ",IF(Q7/P7*100&gt;200,"св.200",Q7/P7))</f>
        <v xml:space="preserve"> </v>
      </c>
      <c r="S7" s="79">
        <v>84.969759999999994</v>
      </c>
      <c r="T7" s="26">
        <v>98.8</v>
      </c>
      <c r="U7" s="25">
        <f t="shared" ref="U7:U12" si="18">IF(S7=0," ",IF(T7/S7*100&gt;200,"св.200",T7/S7))</f>
        <v>1.162766612498376</v>
      </c>
      <c r="V7" s="79">
        <v>2292.9643500000002</v>
      </c>
      <c r="W7" s="26">
        <v>2843.2</v>
      </c>
      <c r="X7" s="25">
        <f t="shared" ref="X7:X12" si="19">IF(V7=0," ",IF(W7/V7*100&gt;200,"св.200",W7/V7))</f>
        <v>1.2399669449723454</v>
      </c>
      <c r="Y7" s="79">
        <v>1970.28829</v>
      </c>
      <c r="Z7" s="26">
        <v>874.8</v>
      </c>
      <c r="AA7" s="25">
        <f t="shared" ref="AA7:AA12" si="20">IF(Y7=0," ",IF(Z7/Y7*100&gt;200,"св.200",Z7/Y7))</f>
        <v>0.44399593929475162</v>
      </c>
      <c r="AB7" s="79"/>
      <c r="AC7" s="26"/>
      <c r="AD7" s="25" t="str">
        <f t="shared" ref="AD7:AD12" si="21">IF(AB7=0," ",IF(AC7/AB7*100&gt;200,"св.200",AC7/AB7))</f>
        <v xml:space="preserve"> </v>
      </c>
      <c r="AE7" s="79">
        <v>0</v>
      </c>
      <c r="AF7" s="26"/>
      <c r="AG7" s="25" t="str">
        <f t="shared" ref="AG7:AG12" si="22">IF(AE7=0," ",IF(AF7/AE7*100&gt;200,"св.200",AF7/AE7))</f>
        <v xml:space="preserve"> </v>
      </c>
      <c r="AH7" s="79"/>
      <c r="AI7" s="26"/>
      <c r="AJ7" s="25" t="str">
        <f t="shared" si="2"/>
        <v xml:space="preserve"> </v>
      </c>
      <c r="AK7" s="79">
        <v>0</v>
      </c>
      <c r="AL7" s="26"/>
      <c r="AM7" s="25" t="str">
        <f t="shared" ref="AM7:AM12" si="23">IF(AK7=0," ",IF(AL7/AK7*100&gt;200,"св.200",AL7/AK7))</f>
        <v xml:space="preserve"> </v>
      </c>
      <c r="AN7" s="79"/>
      <c r="AO7" s="26"/>
      <c r="AP7" s="25" t="str">
        <f t="shared" ref="AP7:AP12" si="24">IF(AN7=0," ",IF(AO7/AN7*100&gt;200,"св.200",AO7/AN7))</f>
        <v xml:space="preserve"> </v>
      </c>
      <c r="AQ7" s="79"/>
      <c r="AR7" s="26"/>
      <c r="AS7" s="25" t="str">
        <f t="shared" ref="AS7:AS12" si="25">IF(AQ7=0," ",IF(AR7/AQ7*100&gt;200,"св.200",AR7/AQ7))</f>
        <v xml:space="preserve"> </v>
      </c>
      <c r="AT7" s="119">
        <f>AE7-AH7-AK7-AN7-AQ7</f>
        <v>0</v>
      </c>
      <c r="AU7" s="119">
        <f>AF7-AI7-AL7-AO7-AR7</f>
        <v>0</v>
      </c>
      <c r="AV7" s="25" t="str">
        <f t="shared" ref="AV7:AV12" si="26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176</v>
      </c>
      <c r="D8" s="78">
        <f t="shared" si="11"/>
        <v>264767.82227000006</v>
      </c>
      <c r="E8" s="22">
        <f>H8+K8+N8+Q8+T8+W8+Z8+AC8+AF8</f>
        <v>215824.90000000002</v>
      </c>
      <c r="F8" s="25">
        <f t="shared" si="13"/>
        <v>0.81514777041112674</v>
      </c>
      <c r="G8" s="79">
        <v>26248.542559999998</v>
      </c>
      <c r="H8" s="26">
        <v>39920.5</v>
      </c>
      <c r="I8" s="25">
        <f t="shared" si="14"/>
        <v>1.5208653931450891</v>
      </c>
      <c r="J8" s="79">
        <v>3026.9763800000001</v>
      </c>
      <c r="K8" s="26">
        <v>4735.3</v>
      </c>
      <c r="L8" s="25">
        <f t="shared" si="15"/>
        <v>1.5643663529346734</v>
      </c>
      <c r="M8" s="79">
        <v>2466.3181800000002</v>
      </c>
      <c r="N8" s="26">
        <v>1278.8</v>
      </c>
      <c r="O8" s="25">
        <f t="shared" si="16"/>
        <v>0.51850568607494096</v>
      </c>
      <c r="P8" s="79">
        <v>0</v>
      </c>
      <c r="Q8" s="26"/>
      <c r="R8" s="25" t="str">
        <f t="shared" si="17"/>
        <v xml:space="preserve"> </v>
      </c>
      <c r="S8" s="79">
        <v>3001.19733</v>
      </c>
      <c r="T8" s="26">
        <v>2188.6</v>
      </c>
      <c r="U8" s="25">
        <f t="shared" si="18"/>
        <v>0.72924228544478942</v>
      </c>
      <c r="V8" s="79">
        <v>64610.450490000003</v>
      </c>
      <c r="W8" s="26">
        <v>51473</v>
      </c>
      <c r="X8" s="25">
        <f t="shared" si="19"/>
        <v>0.79666678702335725</v>
      </c>
      <c r="Y8" s="79">
        <v>165414.13733000003</v>
      </c>
      <c r="Z8" s="26">
        <v>116228.5</v>
      </c>
      <c r="AA8" s="25">
        <f t="shared" si="20"/>
        <v>0.70265155007957369</v>
      </c>
      <c r="AB8" s="79"/>
      <c r="AC8" s="26"/>
      <c r="AD8" s="25" t="str">
        <f t="shared" si="21"/>
        <v xml:space="preserve"> </v>
      </c>
      <c r="AE8" s="79">
        <v>0.2</v>
      </c>
      <c r="AF8" s="26">
        <v>0.2</v>
      </c>
      <c r="AG8" s="25">
        <f t="shared" si="22"/>
        <v>1</v>
      </c>
      <c r="AH8" s="79"/>
      <c r="AI8" s="26"/>
      <c r="AJ8" s="25" t="str">
        <f t="shared" si="2"/>
        <v xml:space="preserve"> </v>
      </c>
      <c r="AK8" s="79">
        <v>0.2</v>
      </c>
      <c r="AL8" s="26">
        <v>0.2</v>
      </c>
      <c r="AM8" s="25">
        <f t="shared" si="23"/>
        <v>1</v>
      </c>
      <c r="AN8" s="79"/>
      <c r="AO8" s="26"/>
      <c r="AP8" s="25" t="str">
        <f t="shared" si="24"/>
        <v xml:space="preserve"> </v>
      </c>
      <c r="AQ8" s="79"/>
      <c r="AR8" s="26"/>
      <c r="AS8" s="25" t="str">
        <f t="shared" si="25"/>
        <v xml:space="preserve"> </v>
      </c>
      <c r="AT8" s="119">
        <f t="shared" ref="AT8:AT12" si="27">AE8-AH8-AK8-AN8-AQ8</f>
        <v>0</v>
      </c>
      <c r="AU8" s="119">
        <f t="shared" ref="AU8:AU12" si="28">AF8-AI8-AL8-AO8-AR8</f>
        <v>0</v>
      </c>
      <c r="AV8" s="25" t="str">
        <f t="shared" si="26"/>
        <v xml:space="preserve"> 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78">
        <f t="shared" si="11"/>
        <v>14606.53911</v>
      </c>
      <c r="E9" s="22">
        <f t="shared" si="12"/>
        <v>15937</v>
      </c>
      <c r="F9" s="25">
        <f t="shared" si="13"/>
        <v>1.0910866619382229</v>
      </c>
      <c r="G9" s="79">
        <v>1121.71343</v>
      </c>
      <c r="H9" s="26">
        <v>4822.8999999999996</v>
      </c>
      <c r="I9" s="25" t="str">
        <f t="shared" si="14"/>
        <v>св.200</v>
      </c>
      <c r="J9" s="79">
        <v>513.85212999999999</v>
      </c>
      <c r="K9" s="26">
        <v>803.8</v>
      </c>
      <c r="L9" s="25">
        <f t="shared" si="15"/>
        <v>1.5642632443695426</v>
      </c>
      <c r="M9" s="79">
        <v>369.83983000000001</v>
      </c>
      <c r="N9" s="26">
        <v>300.8</v>
      </c>
      <c r="O9" s="25">
        <f t="shared" si="16"/>
        <v>0.8133250547946661</v>
      </c>
      <c r="P9" s="79">
        <v>0.38377999999999995</v>
      </c>
      <c r="Q9" s="26">
        <v>0.4</v>
      </c>
      <c r="R9" s="25">
        <f t="shared" si="17"/>
        <v>1.0422637969670125</v>
      </c>
      <c r="S9" s="79">
        <v>184.51649</v>
      </c>
      <c r="T9" s="26">
        <v>87.3</v>
      </c>
      <c r="U9" s="25">
        <f t="shared" si="18"/>
        <v>0.4731284450511713</v>
      </c>
      <c r="V9" s="79">
        <v>5386.5287699999999</v>
      </c>
      <c r="W9" s="26">
        <v>5017.8</v>
      </c>
      <c r="X9" s="25">
        <f t="shared" si="19"/>
        <v>0.93154612446263796</v>
      </c>
      <c r="Y9" s="79">
        <v>7029.7046799999998</v>
      </c>
      <c r="Z9" s="26">
        <v>4904</v>
      </c>
      <c r="AA9" s="25">
        <f t="shared" si="20"/>
        <v>0.69761109793875442</v>
      </c>
      <c r="AB9" s="79"/>
      <c r="AC9" s="26"/>
      <c r="AD9" s="25" t="str">
        <f t="shared" si="21"/>
        <v xml:space="preserve"> </v>
      </c>
      <c r="AE9" s="79">
        <v>0</v>
      </c>
      <c r="AF9" s="26"/>
      <c r="AG9" s="25" t="str">
        <f t="shared" si="22"/>
        <v xml:space="preserve"> </v>
      </c>
      <c r="AH9" s="79"/>
      <c r="AI9" s="26"/>
      <c r="AJ9" s="25" t="str">
        <f t="shared" si="2"/>
        <v xml:space="preserve"> </v>
      </c>
      <c r="AK9" s="79">
        <v>0</v>
      </c>
      <c r="AL9" s="26"/>
      <c r="AM9" s="25" t="str">
        <f t="shared" si="23"/>
        <v xml:space="preserve"> </v>
      </c>
      <c r="AN9" s="79"/>
      <c r="AO9" s="26"/>
      <c r="AP9" s="25" t="str">
        <f t="shared" si="24"/>
        <v xml:space="preserve"> </v>
      </c>
      <c r="AQ9" s="79"/>
      <c r="AR9" s="26"/>
      <c r="AS9" s="25" t="str">
        <f t="shared" si="25"/>
        <v xml:space="preserve"> </v>
      </c>
      <c r="AT9" s="119">
        <f t="shared" si="27"/>
        <v>0</v>
      </c>
      <c r="AU9" s="119">
        <f t="shared" si="28"/>
        <v>0</v>
      </c>
      <c r="AV9" s="25" t="str">
        <f t="shared" si="26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78">
        <f t="shared" si="11"/>
        <v>8341.4447600000003</v>
      </c>
      <c r="E10" s="22">
        <f t="shared" si="12"/>
        <v>7654.9</v>
      </c>
      <c r="F10" s="25">
        <f t="shared" si="13"/>
        <v>0.91769474236738813</v>
      </c>
      <c r="G10" s="79">
        <v>1451.56843</v>
      </c>
      <c r="H10" s="26">
        <v>1589</v>
      </c>
      <c r="I10" s="25">
        <f t="shared" si="14"/>
        <v>1.0946779822154165</v>
      </c>
      <c r="J10" s="79">
        <v>97.400499999999994</v>
      </c>
      <c r="K10" s="26">
        <v>152.4</v>
      </c>
      <c r="L10" s="25">
        <f t="shared" si="15"/>
        <v>1.5646736926401816</v>
      </c>
      <c r="M10" s="79">
        <v>56.923650000000002</v>
      </c>
      <c r="N10" s="26">
        <v>60.6</v>
      </c>
      <c r="O10" s="25">
        <f t="shared" si="16"/>
        <v>1.0645838768244833</v>
      </c>
      <c r="P10" s="79">
        <v>0</v>
      </c>
      <c r="Q10" s="26"/>
      <c r="R10" s="25" t="str">
        <f t="shared" si="17"/>
        <v xml:space="preserve"> </v>
      </c>
      <c r="S10" s="79">
        <v>190.59168</v>
      </c>
      <c r="T10" s="26">
        <v>170.4</v>
      </c>
      <c r="U10" s="25">
        <f t="shared" si="18"/>
        <v>0.89405791480509544</v>
      </c>
      <c r="V10" s="79">
        <v>4811.2861399999992</v>
      </c>
      <c r="W10" s="26">
        <v>3991.4</v>
      </c>
      <c r="X10" s="25">
        <f t="shared" si="19"/>
        <v>0.82959106647521086</v>
      </c>
      <c r="Y10" s="79">
        <v>1733.6743600000002</v>
      </c>
      <c r="Z10" s="26">
        <v>1691.1</v>
      </c>
      <c r="AA10" s="25">
        <f t="shared" si="20"/>
        <v>0.97544270078493844</v>
      </c>
      <c r="AB10" s="79"/>
      <c r="AC10" s="26"/>
      <c r="AD10" s="25" t="str">
        <f t="shared" si="21"/>
        <v xml:space="preserve"> </v>
      </c>
      <c r="AE10" s="79">
        <v>0</v>
      </c>
      <c r="AF10" s="26"/>
      <c r="AG10" s="25" t="str">
        <f t="shared" si="22"/>
        <v xml:space="preserve"> </v>
      </c>
      <c r="AH10" s="79"/>
      <c r="AI10" s="26"/>
      <c r="AJ10" s="25" t="str">
        <f t="shared" si="2"/>
        <v xml:space="preserve"> </v>
      </c>
      <c r="AK10" s="79">
        <v>0</v>
      </c>
      <c r="AL10" s="26"/>
      <c r="AM10" s="25" t="str">
        <f t="shared" si="23"/>
        <v xml:space="preserve"> </v>
      </c>
      <c r="AN10" s="79"/>
      <c r="AO10" s="26"/>
      <c r="AP10" s="25" t="str">
        <f t="shared" si="24"/>
        <v xml:space="preserve"> </v>
      </c>
      <c r="AQ10" s="79"/>
      <c r="AR10" s="26"/>
      <c r="AS10" s="25" t="str">
        <f t="shared" si="25"/>
        <v xml:space="preserve"> </v>
      </c>
      <c r="AT10" s="119">
        <f t="shared" si="27"/>
        <v>0</v>
      </c>
      <c r="AU10" s="119">
        <f t="shared" si="28"/>
        <v>0</v>
      </c>
      <c r="AV10" s="25" t="str">
        <f t="shared" si="26"/>
        <v xml:space="preserve"> </v>
      </c>
    </row>
    <row r="11" spans="1:49" s="14" customFormat="1" ht="15.75" outlineLevel="1" x14ac:dyDescent="0.25">
      <c r="A11" s="35"/>
      <c r="B11" s="35">
        <v>5</v>
      </c>
      <c r="C11" s="36" t="s">
        <v>160</v>
      </c>
      <c r="D11" s="78">
        <f t="shared" si="11"/>
        <v>4586.0591899999999</v>
      </c>
      <c r="E11" s="22">
        <f t="shared" si="12"/>
        <v>4685.5</v>
      </c>
      <c r="F11" s="25">
        <f t="shared" si="13"/>
        <v>1.0216832809783252</v>
      </c>
      <c r="G11" s="79">
        <v>1898.5248000000001</v>
      </c>
      <c r="H11" s="26">
        <v>1871.7</v>
      </c>
      <c r="I11" s="25">
        <f t="shared" si="14"/>
        <v>0.98587071393536707</v>
      </c>
      <c r="J11" s="79">
        <v>129.21095</v>
      </c>
      <c r="K11" s="26">
        <v>202.1</v>
      </c>
      <c r="L11" s="25">
        <f t="shared" si="15"/>
        <v>1.5641089242049533</v>
      </c>
      <c r="M11" s="79">
        <v>50.938429999999997</v>
      </c>
      <c r="N11" s="26">
        <v>6</v>
      </c>
      <c r="O11" s="25">
        <f t="shared" si="16"/>
        <v>0.11778926048564906</v>
      </c>
      <c r="P11" s="79">
        <v>0</v>
      </c>
      <c r="Q11" s="26"/>
      <c r="R11" s="25" t="str">
        <f t="shared" si="17"/>
        <v xml:space="preserve"> </v>
      </c>
      <c r="S11" s="79">
        <v>80.697360000000003</v>
      </c>
      <c r="T11" s="26">
        <v>20.3</v>
      </c>
      <c r="U11" s="25">
        <f t="shared" si="18"/>
        <v>0.25155717609597139</v>
      </c>
      <c r="V11" s="79">
        <v>1254.76936</v>
      </c>
      <c r="W11" s="26">
        <v>1106.0999999999999</v>
      </c>
      <c r="X11" s="25">
        <f t="shared" si="19"/>
        <v>0.88151658405174949</v>
      </c>
      <c r="Y11" s="79">
        <v>1171.9182900000001</v>
      </c>
      <c r="Z11" s="26">
        <v>1479.3</v>
      </c>
      <c r="AA11" s="25">
        <f t="shared" si="20"/>
        <v>1.2622893700208397</v>
      </c>
      <c r="AB11" s="79"/>
      <c r="AC11" s="26"/>
      <c r="AD11" s="25" t="str">
        <f t="shared" si="21"/>
        <v xml:space="preserve"> </v>
      </c>
      <c r="AE11" s="79">
        <v>0</v>
      </c>
      <c r="AF11" s="26"/>
      <c r="AG11" s="25" t="str">
        <f t="shared" si="22"/>
        <v xml:space="preserve"> </v>
      </c>
      <c r="AH11" s="79"/>
      <c r="AI11" s="26"/>
      <c r="AJ11" s="25" t="str">
        <f t="shared" si="2"/>
        <v xml:space="preserve"> </v>
      </c>
      <c r="AK11" s="79">
        <v>0</v>
      </c>
      <c r="AL11" s="26"/>
      <c r="AM11" s="25" t="str">
        <f t="shared" si="23"/>
        <v xml:space="preserve"> </v>
      </c>
      <c r="AN11" s="79"/>
      <c r="AO11" s="26"/>
      <c r="AP11" s="25" t="str">
        <f t="shared" si="24"/>
        <v xml:space="preserve"> </v>
      </c>
      <c r="AQ11" s="79"/>
      <c r="AR11" s="26"/>
      <c r="AS11" s="25" t="str">
        <f t="shared" si="25"/>
        <v xml:space="preserve"> </v>
      </c>
      <c r="AT11" s="119">
        <f t="shared" si="27"/>
        <v>0</v>
      </c>
      <c r="AU11" s="119">
        <f t="shared" si="28"/>
        <v>0</v>
      </c>
      <c r="AV11" s="25" t="str">
        <f t="shared" si="26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175</v>
      </c>
      <c r="D12" s="78">
        <f t="shared" si="11"/>
        <v>12515.309340000002</v>
      </c>
      <c r="E12" s="22">
        <f t="shared" si="12"/>
        <v>13700.300000000001</v>
      </c>
      <c r="F12" s="25">
        <f t="shared" si="13"/>
        <v>1.0946832897060457</v>
      </c>
      <c r="G12" s="79">
        <v>1208.83321</v>
      </c>
      <c r="H12" s="26">
        <v>1796.5</v>
      </c>
      <c r="I12" s="25">
        <f t="shared" si="14"/>
        <v>1.486143816316893</v>
      </c>
      <c r="J12" s="79">
        <v>357.55475999999999</v>
      </c>
      <c r="K12" s="26">
        <v>559.29999999999995</v>
      </c>
      <c r="L12" s="25">
        <f t="shared" si="15"/>
        <v>1.5642359229115002</v>
      </c>
      <c r="M12" s="79">
        <v>126.245</v>
      </c>
      <c r="N12" s="26">
        <v>116.1</v>
      </c>
      <c r="O12" s="25">
        <f t="shared" si="16"/>
        <v>0.91964038179729879</v>
      </c>
      <c r="P12" s="79">
        <v>0</v>
      </c>
      <c r="Q12" s="26"/>
      <c r="R12" s="25" t="str">
        <f t="shared" si="17"/>
        <v xml:space="preserve"> </v>
      </c>
      <c r="S12" s="79">
        <v>181.73686999999998</v>
      </c>
      <c r="T12" s="26">
        <v>100.9</v>
      </c>
      <c r="U12" s="25">
        <f t="shared" si="18"/>
        <v>0.5551982930046061</v>
      </c>
      <c r="V12" s="79">
        <v>5147.2041200000003</v>
      </c>
      <c r="W12" s="26">
        <v>5712.2</v>
      </c>
      <c r="X12" s="25">
        <f t="shared" si="19"/>
        <v>1.1097675294835596</v>
      </c>
      <c r="Y12" s="79">
        <v>5493.6353799999997</v>
      </c>
      <c r="Z12" s="26">
        <v>5415.2</v>
      </c>
      <c r="AA12" s="25">
        <f t="shared" si="20"/>
        <v>0.98572249984308202</v>
      </c>
      <c r="AB12" s="80"/>
      <c r="AC12" s="74"/>
      <c r="AD12" s="25" t="str">
        <f t="shared" si="21"/>
        <v xml:space="preserve"> </v>
      </c>
      <c r="AE12" s="79">
        <v>0.1</v>
      </c>
      <c r="AF12" s="26">
        <v>0.1</v>
      </c>
      <c r="AG12" s="25">
        <f t="shared" si="22"/>
        <v>1</v>
      </c>
      <c r="AH12" s="79"/>
      <c r="AI12" s="26"/>
      <c r="AJ12" s="25" t="str">
        <f t="shared" si="2"/>
        <v xml:space="preserve"> </v>
      </c>
      <c r="AK12" s="79">
        <v>0</v>
      </c>
      <c r="AL12" s="26"/>
      <c r="AM12" s="25" t="str">
        <f t="shared" si="23"/>
        <v xml:space="preserve"> </v>
      </c>
      <c r="AN12" s="79"/>
      <c r="AO12" s="26"/>
      <c r="AP12" s="25" t="str">
        <f t="shared" si="24"/>
        <v xml:space="preserve"> </v>
      </c>
      <c r="AQ12" s="79">
        <v>0.1</v>
      </c>
      <c r="AR12" s="26">
        <v>0.1</v>
      </c>
      <c r="AS12" s="25">
        <f t="shared" si="25"/>
        <v>1</v>
      </c>
      <c r="AT12" s="119">
        <f t="shared" si="27"/>
        <v>0</v>
      </c>
      <c r="AU12" s="119">
        <f t="shared" si="28"/>
        <v>0</v>
      </c>
      <c r="AV12" s="25" t="str">
        <f t="shared" si="26"/>
        <v xml:space="preserve"> </v>
      </c>
    </row>
    <row r="13" spans="1:49" s="48" customFormat="1" ht="47.25" x14ac:dyDescent="0.25">
      <c r="A13" s="47">
        <v>2</v>
      </c>
      <c r="B13" s="47"/>
      <c r="C13" s="91" t="s">
        <v>4</v>
      </c>
      <c r="D13" s="95">
        <f>SUM(D14:D34)</f>
        <v>35151.335109999993</v>
      </c>
      <c r="E13" s="95">
        <f>SUM(E14:E34)</f>
        <v>47077.400000000009</v>
      </c>
      <c r="F13" s="94">
        <f t="shared" si="13"/>
        <v>1.3392777216762739</v>
      </c>
      <c r="G13" s="96">
        <v>30921.871220000001</v>
      </c>
      <c r="H13" s="96">
        <f>H14+H15+H16+H17+H18+H19+H20+H21+H22+H23+H24+H25+H26+H27+H28+H29+H30+H31+H32+H33+H34</f>
        <v>39791.099999999991</v>
      </c>
      <c r="I13" s="94">
        <f t="shared" si="14"/>
        <v>1.2868270395700843</v>
      </c>
      <c r="J13" s="96">
        <v>1230.5313700000004</v>
      </c>
      <c r="K13" s="96">
        <f>K14+K15+K16+K17+K18+K19+K20+K21+K22+K23+K24+K25+K26+K27+K28+K29+K30+K31+K32+K33+K34</f>
        <v>1925.0000000000002</v>
      </c>
      <c r="L13" s="94">
        <f t="shared" ref="L13:L35" si="29">IF(J13=0," ",IF(K13/J13*100&gt;200,"св.200",K13/J13))</f>
        <v>1.5643648320806316</v>
      </c>
      <c r="M13" s="96">
        <v>519.37990000000002</v>
      </c>
      <c r="N13" s="96">
        <f>N14+N15+N16+N17+N18+N19+N20+N21+N22+N23+N24+N25+N26+N27+N28+N29+N30+N31+N32+N33+N34</f>
        <v>382.09999999999997</v>
      </c>
      <c r="O13" s="94">
        <f t="shared" ref="O13:O35" si="30">IF(M13=0," ",IF(N13/M13*100&gt;200,"св.200",N13/M13))</f>
        <v>0.73568499666621667</v>
      </c>
      <c r="P13" s="96">
        <v>392.25481999999994</v>
      </c>
      <c r="Q13" s="96">
        <f>Q14+Q15+Q16+Q17+Q18+Q19+Q20+Q21+Q22+Q23+Q24+Q25+Q26+Q27+Q28+Q29+Q30+Q31+Q32+Q33+Q34</f>
        <v>2218.4</v>
      </c>
      <c r="R13" s="94" t="str">
        <f t="shared" ref="R13:R35" si="31">IF(P13=0," ",IF(Q13/P13*100&gt;200,"св.200",Q13/P13))</f>
        <v>св.200</v>
      </c>
      <c r="S13" s="96">
        <v>1185.4977999999999</v>
      </c>
      <c r="T13" s="96">
        <f>T14+T15+T16+T17+T18+T19+T20+T21+T22+T23+T24+T25+T26+T27+T28+T29+T30+T31+T32+T33+T34</f>
        <v>918.8</v>
      </c>
      <c r="U13" s="94">
        <f t="shared" ref="U13:U35" si="32">IF(S13=0," ",IF(T13/S13*100&gt;200,"св.200",T13/S13))</f>
        <v>0.77503307049578674</v>
      </c>
      <c r="V13" s="96">
        <v>0</v>
      </c>
      <c r="W13" s="96">
        <f>W14+W15+W16+W17+W18+W19+W20+W21+W22+W23+W24+W25+W26+W27+W28+W29+W30+W31+W32+W33+W34</f>
        <v>0</v>
      </c>
      <c r="X13" s="94" t="str">
        <f t="shared" ref="X13:X35" si="33">IF(V13=0," ",IF(W13/V13*100&gt;200,"св.200",W13/V13))</f>
        <v xml:space="preserve"> </v>
      </c>
      <c r="Y13" s="96">
        <v>0</v>
      </c>
      <c r="Z13" s="96">
        <f>Z14+Z15+Z16+Z17+Z18+Z19+Z20+Z21+Z22+Z23+Z24+Z25+Z26+Z27+Z28+Z29+Z30+Z31+Z32+Z33+Z34</f>
        <v>0</v>
      </c>
      <c r="AA13" s="94" t="str">
        <f t="shared" ref="AA13:AA35" si="34">IF(Y13=0," ",IF(Z13/Y13*100&gt;200,"св.200",Z13/Y13))</f>
        <v xml:space="preserve"> </v>
      </c>
      <c r="AB13" s="96">
        <v>901.05305999999996</v>
      </c>
      <c r="AC13" s="96">
        <f>AC14+AC15+AC16+AC17+AC18+AC19+AC20+AC21+AC22+AC23+AC24+AC25+AC26+AC27+AC28+AC29+AC30+AC31+AC32+AC33+AC34</f>
        <v>1841.5</v>
      </c>
      <c r="AD13" s="94" t="str">
        <f t="shared" ref="AD13:AD35" si="35">IF(AB13=0," ",IF(AC13/AB13*100&gt;200,"св.200",AC13/AB13))</f>
        <v>св.200</v>
      </c>
      <c r="AE13" s="96">
        <f t="shared" ref="AE13:AF13" si="36">AE14+AE15+AE16+AE17+AE18+AE19+AE20+AE21+AE22+AE23+AE24+AE25+AE26+AE27+AE28+AE29+AE30+AE31+AE32+AE33+AE34</f>
        <v>0.7</v>
      </c>
      <c r="AF13" s="96">
        <f t="shared" si="36"/>
        <v>0.5</v>
      </c>
      <c r="AG13" s="94">
        <f t="shared" ref="AG13:AG35" si="37">IF(AE13=0," ",IF(AF13/AE13*100&gt;200,"св.200",AF13/AE13))</f>
        <v>0.7142857142857143</v>
      </c>
      <c r="AH13" s="96">
        <f t="shared" ref="AH13" si="38">AH14+AH15+AH16+AH17+AH18+AH19+AH20+AH21+AH22+AH23+AH24+AH25+AH26+AH27+AH28+AH29+AH30+AH31+AH32+AH33+AH34</f>
        <v>0</v>
      </c>
      <c r="AI13" s="96">
        <f t="shared" ref="AI13" si="39">AI14+AI15+AI16+AI17+AI18+AI19+AI20+AI21+AI22+AI23+AI24+AI25+AI26+AI27+AI28+AI29+AI30+AI31+AI32+AI33+AI34</f>
        <v>0</v>
      </c>
      <c r="AJ13" s="94" t="str">
        <f t="shared" ref="AJ13:AJ35" si="40">IF(AH13=0," ",IF(AI13/AH13*100&gt;200,"св.200",AI13/AH13))</f>
        <v xml:space="preserve"> </v>
      </c>
      <c r="AK13" s="96">
        <f t="shared" ref="AK13" si="41">AK14+AK15+AK16+AK17+AK18+AK19+AK20+AK21+AK22+AK23+AK24+AK25+AK26+AK27+AK28+AK29+AK30+AK31+AK32+AK33+AK34</f>
        <v>0.5</v>
      </c>
      <c r="AL13" s="96">
        <f t="shared" ref="AL13" si="42">AL14+AL15+AL16+AL17+AL18+AL19+AL20+AL21+AL22+AL23+AL24+AL25+AL26+AL27+AL28+AL29+AL30+AL31+AL32+AL33+AL34</f>
        <v>0.5</v>
      </c>
      <c r="AM13" s="94">
        <f t="shared" ref="AM13:AM35" si="43">IF(AK13=0," ",IF(AL13/AK13*100&gt;200,"св.200",AL13/AK13))</f>
        <v>1</v>
      </c>
      <c r="AN13" s="96">
        <f t="shared" ref="AN13" si="44">AN14+AN15+AN16+AN17+AN18+AN19+AN20+AN21+AN22+AN23+AN24+AN25+AN26+AN27+AN28+AN29+AN30+AN31+AN32+AN33+AN34</f>
        <v>0.15736</v>
      </c>
      <c r="AO13" s="96">
        <f t="shared" ref="AO13" si="45">AO14+AO15+AO16+AO17+AO18+AO19+AO20+AO21+AO22+AO23+AO24+AO25+AO26+AO27+AO28+AO29+AO30+AO31+AO32+AO33+AO34</f>
        <v>0</v>
      </c>
      <c r="AP13" s="94">
        <f t="shared" ref="AP13:AP35" si="46">IF(AN13=0," ",IF(AO13/AN13*100&gt;200,"св.200",AO13/AN13))</f>
        <v>0</v>
      </c>
      <c r="AQ13" s="96">
        <f t="shared" ref="AQ13" si="47">AQ14+AQ15+AQ16+AQ17+AQ18+AQ19+AQ20+AQ21+AQ22+AQ23+AQ24+AQ25+AQ26+AQ27+AQ28+AQ29+AQ30+AQ31+AQ32+AQ33+AQ34</f>
        <v>0</v>
      </c>
      <c r="AR13" s="96">
        <f t="shared" ref="AR13" si="48">AR14+AR15+AR16+AR17+AR18+AR19+AR20+AR21+AR22+AR23+AR24+AR25+AR26+AR27+AR28+AR29+AR30+AR31+AR32+AR33+AR34</f>
        <v>0</v>
      </c>
      <c r="AS13" s="94" t="str">
        <f t="shared" ref="AS13:AS35" si="49">IF(AQ13=0," ",IF(AR13/AQ13*100&gt;200,"св.200",AR13/AQ13))</f>
        <v xml:space="preserve"> </v>
      </c>
      <c r="AT13" s="96">
        <f t="shared" ref="AT13" si="50">AT14+AT15+AT16+AT17+AT18+AT19+AT20+AT21+AT22+AT23+AT24+AT25+AT26+AT27+AT28+AT29+AT30+AT31+AT32+AT33+AT34</f>
        <v>4.2640000000000011E-2</v>
      </c>
      <c r="AU13" s="96">
        <f t="shared" ref="AU13" si="51">AU14+AU15+AU16+AU17+AU18+AU19+AU20+AU21+AU22+AU23+AU24+AU25+AU26+AU27+AU28+AU29+AU30+AU31+AU32+AU33+AU34</f>
        <v>0</v>
      </c>
      <c r="AV13" s="94">
        <f>IF(AT13=0," ",IF(AU13/AT13*100&gt;200,"св.200",AU13/AT13))</f>
        <v>0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78">
        <f t="shared" ref="D14:D33" si="52">G14+M14+J14+P14+S14+V14+Y14+AB14+AE14</f>
        <v>476.82138000000003</v>
      </c>
      <c r="E14" s="22">
        <f>H14+K14+N14+Q14+T14+W14+Z14+AC14+AF14</f>
        <v>288.7</v>
      </c>
      <c r="F14" s="25">
        <f t="shared" si="13"/>
        <v>0.60546781690032436</v>
      </c>
      <c r="G14" s="78">
        <v>447.36695000000003</v>
      </c>
      <c r="H14" s="22">
        <v>269.89999999999998</v>
      </c>
      <c r="I14" s="25">
        <f t="shared" si="14"/>
        <v>0.60330786617115983</v>
      </c>
      <c r="J14" s="78">
        <v>11.49583</v>
      </c>
      <c r="K14" s="22">
        <v>18</v>
      </c>
      <c r="L14" s="25" t="str">
        <f>IF(J14=0," ",IF(K15/J14*100&gt;200,"св.200",K15/J14))</f>
        <v>св.200</v>
      </c>
      <c r="M14" s="78">
        <v>0.745</v>
      </c>
      <c r="N14" s="22">
        <v>0.8</v>
      </c>
      <c r="O14" s="25">
        <f t="shared" si="30"/>
        <v>1.0738255033557047</v>
      </c>
      <c r="P14" s="78">
        <v>0</v>
      </c>
      <c r="Q14" s="22"/>
      <c r="R14" s="25" t="str">
        <f t="shared" si="31"/>
        <v xml:space="preserve"> </v>
      </c>
      <c r="S14" s="78">
        <v>17.2136</v>
      </c>
      <c r="T14" s="22"/>
      <c r="U14" s="25">
        <f t="shared" si="32"/>
        <v>0</v>
      </c>
      <c r="V14" s="78"/>
      <c r="W14" s="22"/>
      <c r="X14" s="25" t="str">
        <f t="shared" si="33"/>
        <v xml:space="preserve"> </v>
      </c>
      <c r="Y14" s="78"/>
      <c r="Z14" s="22"/>
      <c r="AA14" s="25" t="str">
        <f t="shared" si="34"/>
        <v xml:space="preserve"> </v>
      </c>
      <c r="AB14" s="78">
        <v>0</v>
      </c>
      <c r="AC14" s="22"/>
      <c r="AD14" s="25" t="str">
        <f t="shared" si="35"/>
        <v xml:space="preserve"> </v>
      </c>
      <c r="AE14" s="78">
        <v>0</v>
      </c>
      <c r="AF14" s="22"/>
      <c r="AG14" s="27" t="str">
        <f t="shared" si="37"/>
        <v xml:space="preserve"> </v>
      </c>
      <c r="AH14" s="78"/>
      <c r="AI14" s="22"/>
      <c r="AJ14" s="27" t="str">
        <f t="shared" si="40"/>
        <v xml:space="preserve"> </v>
      </c>
      <c r="AK14" s="78">
        <v>0</v>
      </c>
      <c r="AL14" s="22"/>
      <c r="AM14" s="27" t="str">
        <f t="shared" si="43"/>
        <v xml:space="preserve"> </v>
      </c>
      <c r="AN14" s="78">
        <v>0</v>
      </c>
      <c r="AO14" s="22"/>
      <c r="AP14" s="27" t="str">
        <f t="shared" si="46"/>
        <v xml:space="preserve"> </v>
      </c>
      <c r="AQ14" s="78"/>
      <c r="AR14" s="22"/>
      <c r="AS14" s="27" t="str">
        <f t="shared" si="49"/>
        <v xml:space="preserve"> </v>
      </c>
      <c r="AT14" s="119">
        <f>AE14-AH14-AK14-AN14-AQ14</f>
        <v>0</v>
      </c>
      <c r="AU14" s="119">
        <f>AF14-AI14-AL14-AO14-AR14</f>
        <v>0</v>
      </c>
      <c r="AV14" s="27" t="str">
        <f t="shared" ref="AV14:AV34" si="53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78">
        <f t="shared" si="52"/>
        <v>427.70019999999994</v>
      </c>
      <c r="E15" s="22">
        <f>H15+K15+N15+Q15+T15+W15+Z15+AC15+AF15</f>
        <v>940.5</v>
      </c>
      <c r="F15" s="25" t="str">
        <f t="shared" si="13"/>
        <v>св.200</v>
      </c>
      <c r="G15" s="78">
        <v>342.26429999999999</v>
      </c>
      <c r="H15" s="22">
        <v>860.7</v>
      </c>
      <c r="I15" s="25" t="str">
        <f t="shared" si="14"/>
        <v>св.200</v>
      </c>
      <c r="J15" s="78">
        <v>32.361899999999999</v>
      </c>
      <c r="K15" s="22">
        <v>50.6</v>
      </c>
      <c r="L15" s="25">
        <f>IF(J15=0," ",IF(K14/J15*100&gt;200,"св.200",K14/J15))</f>
        <v>0.55620961686427561</v>
      </c>
      <c r="M15" s="78">
        <v>3.9</v>
      </c>
      <c r="N15" s="22">
        <v>3.9</v>
      </c>
      <c r="O15" s="25">
        <f t="shared" si="30"/>
        <v>1</v>
      </c>
      <c r="P15" s="78">
        <v>11.34</v>
      </c>
      <c r="Q15" s="22">
        <v>13</v>
      </c>
      <c r="R15" s="25">
        <f t="shared" si="31"/>
        <v>1.1463844797178131</v>
      </c>
      <c r="S15" s="78">
        <v>37.834000000000003</v>
      </c>
      <c r="T15" s="22">
        <v>12.3</v>
      </c>
      <c r="U15" s="25">
        <f t="shared" si="32"/>
        <v>0.32510440344663527</v>
      </c>
      <c r="V15" s="78"/>
      <c r="W15" s="22"/>
      <c r="X15" s="25" t="str">
        <f t="shared" si="33"/>
        <v xml:space="preserve"> </v>
      </c>
      <c r="Y15" s="78"/>
      <c r="Z15" s="22"/>
      <c r="AA15" s="25" t="str">
        <f t="shared" si="34"/>
        <v xml:space="preserve"> </v>
      </c>
      <c r="AB15" s="78">
        <v>0</v>
      </c>
      <c r="AC15" s="22"/>
      <c r="AD15" s="25" t="str">
        <f t="shared" si="35"/>
        <v xml:space="preserve"> </v>
      </c>
      <c r="AE15" s="78">
        <v>0</v>
      </c>
      <c r="AF15" s="22"/>
      <c r="AG15" s="27" t="str">
        <f t="shared" si="37"/>
        <v xml:space="preserve"> </v>
      </c>
      <c r="AH15" s="78"/>
      <c r="AI15" s="22"/>
      <c r="AJ15" s="27" t="str">
        <f t="shared" si="40"/>
        <v xml:space="preserve"> </v>
      </c>
      <c r="AK15" s="78">
        <v>0</v>
      </c>
      <c r="AL15" s="22"/>
      <c r="AM15" s="27" t="str">
        <f t="shared" si="43"/>
        <v xml:space="preserve"> </v>
      </c>
      <c r="AN15" s="78">
        <v>0</v>
      </c>
      <c r="AO15" s="22"/>
      <c r="AP15" s="27" t="str">
        <f t="shared" si="46"/>
        <v xml:space="preserve"> </v>
      </c>
      <c r="AQ15" s="78"/>
      <c r="AR15" s="22"/>
      <c r="AS15" s="27" t="str">
        <f t="shared" si="49"/>
        <v xml:space="preserve"> </v>
      </c>
      <c r="AT15" s="119">
        <f t="shared" ref="AT15:AT34" si="54">AE15-AH15-AK15-AN15-AQ15</f>
        <v>0</v>
      </c>
      <c r="AU15" s="119">
        <f t="shared" ref="AU15:AU34" si="55">AF15-AI15-AL15-AO15-AR15</f>
        <v>0</v>
      </c>
      <c r="AV15" s="27" t="str">
        <f t="shared" si="53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162</v>
      </c>
      <c r="D16" s="78">
        <f t="shared" si="52"/>
        <v>652.32302000000004</v>
      </c>
      <c r="E16" s="22">
        <f t="shared" ref="E16:E34" si="56">H16+K16+N16+Q16+T16+W16+Z16+AC16+AF16</f>
        <v>560</v>
      </c>
      <c r="F16" s="25">
        <f t="shared" si="13"/>
        <v>0.85847039400817093</v>
      </c>
      <c r="G16" s="78">
        <v>588.61815999999999</v>
      </c>
      <c r="H16" s="22">
        <v>489.7</v>
      </c>
      <c r="I16" s="25">
        <f t="shared" si="14"/>
        <v>0.83194850801069409</v>
      </c>
      <c r="J16" s="78">
        <v>36.771239999999999</v>
      </c>
      <c r="K16" s="22">
        <v>57.5</v>
      </c>
      <c r="L16" s="25">
        <f t="shared" si="29"/>
        <v>1.5637220828016678</v>
      </c>
      <c r="M16" s="78">
        <v>0</v>
      </c>
      <c r="N16" s="22"/>
      <c r="O16" s="25" t="str">
        <f t="shared" si="30"/>
        <v xml:space="preserve"> </v>
      </c>
      <c r="P16" s="78">
        <v>1.28</v>
      </c>
      <c r="Q16" s="22">
        <v>0.5</v>
      </c>
      <c r="R16" s="25">
        <f t="shared" si="31"/>
        <v>0.390625</v>
      </c>
      <c r="S16" s="78">
        <v>25.65362</v>
      </c>
      <c r="T16" s="22">
        <v>12.3</v>
      </c>
      <c r="U16" s="25">
        <f t="shared" si="32"/>
        <v>0.47946449662854601</v>
      </c>
      <c r="V16" s="78"/>
      <c r="W16" s="22"/>
      <c r="X16" s="25" t="str">
        <f t="shared" si="33"/>
        <v xml:space="preserve"> </v>
      </c>
      <c r="Y16" s="78"/>
      <c r="Z16" s="22"/>
      <c r="AA16" s="25" t="str">
        <f t="shared" si="34"/>
        <v xml:space="preserve"> </v>
      </c>
      <c r="AB16" s="78">
        <v>0</v>
      </c>
      <c r="AC16" s="22"/>
      <c r="AD16" s="25" t="str">
        <f t="shared" si="35"/>
        <v xml:space="preserve"> </v>
      </c>
      <c r="AE16" s="78">
        <v>0</v>
      </c>
      <c r="AF16" s="22"/>
      <c r="AG16" s="27" t="str">
        <f t="shared" si="37"/>
        <v xml:space="preserve"> </v>
      </c>
      <c r="AH16" s="78"/>
      <c r="AI16" s="22"/>
      <c r="AJ16" s="27" t="str">
        <f t="shared" si="40"/>
        <v xml:space="preserve"> </v>
      </c>
      <c r="AK16" s="78">
        <v>0</v>
      </c>
      <c r="AL16" s="22"/>
      <c r="AM16" s="27" t="str">
        <f t="shared" si="43"/>
        <v xml:space="preserve"> </v>
      </c>
      <c r="AN16" s="78">
        <v>0</v>
      </c>
      <c r="AO16" s="22"/>
      <c r="AP16" s="27" t="str">
        <f>IF(AO16=0," ",IF(AO16/AN16*100&gt;200,"св.200",AO16/AN16))</f>
        <v xml:space="preserve"> </v>
      </c>
      <c r="AQ16" s="78"/>
      <c r="AR16" s="22"/>
      <c r="AS16" s="27" t="str">
        <f t="shared" si="49"/>
        <v xml:space="preserve"> </v>
      </c>
      <c r="AT16" s="119">
        <f t="shared" si="54"/>
        <v>0</v>
      </c>
      <c r="AU16" s="119">
        <f t="shared" si="55"/>
        <v>0</v>
      </c>
      <c r="AV16" s="27" t="str">
        <f t="shared" si="53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78">
        <f t="shared" si="52"/>
        <v>1438.3649</v>
      </c>
      <c r="E17" s="22">
        <f t="shared" si="56"/>
        <v>2040.8999999999999</v>
      </c>
      <c r="F17" s="25">
        <f t="shared" si="13"/>
        <v>1.418902811101689</v>
      </c>
      <c r="G17" s="78">
        <v>955.48455000000001</v>
      </c>
      <c r="H17" s="22">
        <v>1374.8</v>
      </c>
      <c r="I17" s="25">
        <f t="shared" si="14"/>
        <v>1.4388511043951469</v>
      </c>
      <c r="J17" s="78">
        <v>53.385169999999995</v>
      </c>
      <c r="K17" s="22">
        <v>83.5</v>
      </c>
      <c r="L17" s="25">
        <f t="shared" si="29"/>
        <v>1.5641047879027079</v>
      </c>
      <c r="M17" s="78">
        <v>4.5880000000000001</v>
      </c>
      <c r="N17" s="22">
        <v>4.2</v>
      </c>
      <c r="O17" s="25">
        <f t="shared" si="30"/>
        <v>0.91543156059285091</v>
      </c>
      <c r="P17" s="78">
        <v>0</v>
      </c>
      <c r="Q17" s="22"/>
      <c r="R17" s="25" t="str">
        <f t="shared" si="31"/>
        <v xml:space="preserve"> </v>
      </c>
      <c r="S17" s="78">
        <v>6.2071800000000001</v>
      </c>
      <c r="T17" s="22">
        <v>0.1</v>
      </c>
      <c r="U17" s="25">
        <f t="shared" si="32"/>
        <v>1.6110375403967665E-2</v>
      </c>
      <c r="V17" s="78"/>
      <c r="W17" s="22"/>
      <c r="X17" s="25" t="str">
        <f t="shared" si="33"/>
        <v xml:space="preserve"> </v>
      </c>
      <c r="Y17" s="78"/>
      <c r="Z17" s="22"/>
      <c r="AA17" s="25" t="str">
        <f t="shared" si="34"/>
        <v xml:space="preserve"> </v>
      </c>
      <c r="AB17" s="78">
        <v>418.7</v>
      </c>
      <c r="AC17" s="22">
        <v>578.29999999999995</v>
      </c>
      <c r="AD17" s="25">
        <f t="shared" si="35"/>
        <v>1.3811798423692381</v>
      </c>
      <c r="AE17" s="78">
        <v>0</v>
      </c>
      <c r="AF17" s="22"/>
      <c r="AG17" s="27" t="str">
        <f t="shared" si="37"/>
        <v xml:space="preserve"> </v>
      </c>
      <c r="AH17" s="78"/>
      <c r="AI17" s="22"/>
      <c r="AJ17" s="27" t="str">
        <f t="shared" si="40"/>
        <v xml:space="preserve"> </v>
      </c>
      <c r="AK17" s="78">
        <v>0</v>
      </c>
      <c r="AL17" s="22"/>
      <c r="AM17" s="27" t="str">
        <f t="shared" si="43"/>
        <v xml:space="preserve"> </v>
      </c>
      <c r="AN17" s="78">
        <v>0</v>
      </c>
      <c r="AO17" s="22"/>
      <c r="AP17" s="27" t="str">
        <f t="shared" si="46"/>
        <v xml:space="preserve"> </v>
      </c>
      <c r="AQ17" s="78"/>
      <c r="AR17" s="22"/>
      <c r="AS17" s="27" t="str">
        <f t="shared" si="49"/>
        <v xml:space="preserve"> </v>
      </c>
      <c r="AT17" s="119">
        <f t="shared" si="54"/>
        <v>0</v>
      </c>
      <c r="AU17" s="119">
        <f t="shared" si="55"/>
        <v>0</v>
      </c>
      <c r="AV17" s="27" t="str">
        <f t="shared" si="53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174</v>
      </c>
      <c r="D18" s="78">
        <f t="shared" si="52"/>
        <v>7706.59764</v>
      </c>
      <c r="E18" s="22">
        <f t="shared" si="56"/>
        <v>7488.9</v>
      </c>
      <c r="F18" s="25">
        <f t="shared" si="13"/>
        <v>0.97175178332003842</v>
      </c>
      <c r="G18" s="78">
        <v>7109.1384600000001</v>
      </c>
      <c r="H18" s="22">
        <v>6870.7</v>
      </c>
      <c r="I18" s="25">
        <f t="shared" si="14"/>
        <v>0.96646028751000013</v>
      </c>
      <c r="J18" s="78">
        <v>177.79312999999999</v>
      </c>
      <c r="K18" s="22">
        <v>278.10000000000002</v>
      </c>
      <c r="L18" s="25">
        <f t="shared" si="29"/>
        <v>1.5641774235033719</v>
      </c>
      <c r="M18" s="78">
        <v>129.477</v>
      </c>
      <c r="N18" s="22">
        <v>105.7</v>
      </c>
      <c r="O18" s="25">
        <f t="shared" si="30"/>
        <v>0.81636120700973913</v>
      </c>
      <c r="P18" s="78">
        <v>2.9491000000000001</v>
      </c>
      <c r="Q18" s="22">
        <v>11.5</v>
      </c>
      <c r="R18" s="25" t="str">
        <f t="shared" si="31"/>
        <v>св.200</v>
      </c>
      <c r="S18" s="78">
        <v>266.23995000000002</v>
      </c>
      <c r="T18" s="22">
        <v>222.4</v>
      </c>
      <c r="U18" s="25">
        <f t="shared" si="32"/>
        <v>0.83533669533817145</v>
      </c>
      <c r="V18" s="78"/>
      <c r="W18" s="22"/>
      <c r="X18" s="25" t="str">
        <f t="shared" si="33"/>
        <v xml:space="preserve"> </v>
      </c>
      <c r="Y18" s="78"/>
      <c r="Z18" s="22"/>
      <c r="AA18" s="25" t="str">
        <f t="shared" si="34"/>
        <v xml:space="preserve"> </v>
      </c>
      <c r="AB18" s="78">
        <v>20.5</v>
      </c>
      <c r="AC18" s="22"/>
      <c r="AD18" s="25">
        <f t="shared" si="35"/>
        <v>0</v>
      </c>
      <c r="AE18" s="78">
        <v>0.5</v>
      </c>
      <c r="AF18" s="22">
        <v>0.5</v>
      </c>
      <c r="AG18" s="27">
        <f t="shared" si="37"/>
        <v>1</v>
      </c>
      <c r="AH18" s="78"/>
      <c r="AI18" s="22"/>
      <c r="AJ18" s="27" t="str">
        <f t="shared" si="40"/>
        <v xml:space="preserve"> </v>
      </c>
      <c r="AK18" s="78">
        <v>0.5</v>
      </c>
      <c r="AL18" s="22">
        <v>0.5</v>
      </c>
      <c r="AM18" s="27">
        <f t="shared" si="43"/>
        <v>1</v>
      </c>
      <c r="AN18" s="78">
        <v>0</v>
      </c>
      <c r="AO18" s="22"/>
      <c r="AP18" s="27" t="str">
        <f t="shared" si="46"/>
        <v xml:space="preserve"> </v>
      </c>
      <c r="AQ18" s="78"/>
      <c r="AR18" s="22"/>
      <c r="AS18" s="27" t="str">
        <f t="shared" si="49"/>
        <v xml:space="preserve"> </v>
      </c>
      <c r="AT18" s="119">
        <f t="shared" si="54"/>
        <v>0</v>
      </c>
      <c r="AU18" s="119">
        <f t="shared" si="55"/>
        <v>0</v>
      </c>
      <c r="AV18" s="27" t="str">
        <f t="shared" si="53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78">
        <f t="shared" si="52"/>
        <v>444.31742000000003</v>
      </c>
      <c r="E19" s="22">
        <f t="shared" si="56"/>
        <v>2080.5</v>
      </c>
      <c r="F19" s="25" t="str">
        <f t="shared" si="13"/>
        <v>св.200</v>
      </c>
      <c r="G19" s="78">
        <v>347.34363000000002</v>
      </c>
      <c r="H19" s="22">
        <v>278.7</v>
      </c>
      <c r="I19" s="25">
        <f t="shared" si="14"/>
        <v>0.80237544589489085</v>
      </c>
      <c r="J19" s="78">
        <v>19.133599999999998</v>
      </c>
      <c r="K19" s="22">
        <v>29.9</v>
      </c>
      <c r="L19" s="25">
        <f t="shared" si="29"/>
        <v>1.5626959902997868</v>
      </c>
      <c r="M19" s="78">
        <v>14.423030000000001</v>
      </c>
      <c r="N19" s="22">
        <v>9</v>
      </c>
      <c r="O19" s="25">
        <f t="shared" si="30"/>
        <v>0.62400203008660449</v>
      </c>
      <c r="P19" s="78">
        <v>0.55674999999999997</v>
      </c>
      <c r="Q19" s="22">
        <v>1704</v>
      </c>
      <c r="R19" s="25" t="str">
        <f t="shared" si="31"/>
        <v>св.200</v>
      </c>
      <c r="S19" s="78">
        <v>62.860410000000002</v>
      </c>
      <c r="T19" s="22">
        <v>58.9</v>
      </c>
      <c r="U19" s="25">
        <f t="shared" si="32"/>
        <v>0.93699675200973076</v>
      </c>
      <c r="V19" s="78"/>
      <c r="W19" s="22"/>
      <c r="X19" s="25" t="str">
        <f t="shared" si="33"/>
        <v xml:space="preserve"> </v>
      </c>
      <c r="Y19" s="78"/>
      <c r="Z19" s="22"/>
      <c r="AA19" s="25" t="str">
        <f t="shared" si="34"/>
        <v xml:space="preserve"> </v>
      </c>
      <c r="AB19" s="78">
        <v>0</v>
      </c>
      <c r="AC19" s="22"/>
      <c r="AD19" s="25"/>
      <c r="AE19" s="78">
        <v>0</v>
      </c>
      <c r="AF19" s="22"/>
      <c r="AG19" s="27" t="str">
        <f t="shared" si="37"/>
        <v xml:space="preserve"> </v>
      </c>
      <c r="AH19" s="78"/>
      <c r="AI19" s="22"/>
      <c r="AJ19" s="27" t="str">
        <f t="shared" si="40"/>
        <v xml:space="preserve"> </v>
      </c>
      <c r="AK19" s="78">
        <v>0</v>
      </c>
      <c r="AL19" s="22"/>
      <c r="AM19" s="27" t="str">
        <f t="shared" si="43"/>
        <v xml:space="preserve"> </v>
      </c>
      <c r="AN19" s="78">
        <v>0</v>
      </c>
      <c r="AO19" s="22"/>
      <c r="AP19" s="27" t="str">
        <f t="shared" si="46"/>
        <v xml:space="preserve"> </v>
      </c>
      <c r="AQ19" s="78"/>
      <c r="AR19" s="22"/>
      <c r="AS19" s="27" t="str">
        <f t="shared" si="49"/>
        <v xml:space="preserve"> </v>
      </c>
      <c r="AT19" s="119">
        <f t="shared" si="54"/>
        <v>0</v>
      </c>
      <c r="AU19" s="119">
        <f t="shared" si="55"/>
        <v>0</v>
      </c>
      <c r="AV19" s="27" t="str">
        <f t="shared" si="53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78">
        <f t="shared" si="52"/>
        <v>838.80980999999997</v>
      </c>
      <c r="E20" s="22">
        <f t="shared" si="56"/>
        <v>660.5</v>
      </c>
      <c r="F20" s="25">
        <f t="shared" si="13"/>
        <v>0.78742522098066547</v>
      </c>
      <c r="G20" s="78">
        <v>732.25743</v>
      </c>
      <c r="H20" s="22">
        <v>546.1</v>
      </c>
      <c r="I20" s="25">
        <f t="shared" si="14"/>
        <v>0.7457759766261437</v>
      </c>
      <c r="J20" s="78">
        <v>56.771160000000002</v>
      </c>
      <c r="K20" s="22">
        <v>88.8</v>
      </c>
      <c r="L20" s="25">
        <f t="shared" si="29"/>
        <v>1.5641744857776376</v>
      </c>
      <c r="M20" s="78">
        <v>3.8395799999999998</v>
      </c>
      <c r="N20" s="22">
        <v>1.9</v>
      </c>
      <c r="O20" s="25">
        <f t="shared" si="30"/>
        <v>0.49484579042499438</v>
      </c>
      <c r="P20" s="78">
        <v>2.5286500000000003</v>
      </c>
      <c r="Q20" s="22">
        <v>2.5</v>
      </c>
      <c r="R20" s="25">
        <f t="shared" si="31"/>
        <v>0.9886698435924306</v>
      </c>
      <c r="S20" s="78">
        <v>43.412990000000001</v>
      </c>
      <c r="T20" s="22">
        <v>21.2</v>
      </c>
      <c r="U20" s="25">
        <f t="shared" si="32"/>
        <v>0.48833310030016358</v>
      </c>
      <c r="V20" s="78"/>
      <c r="W20" s="22"/>
      <c r="X20" s="25" t="str">
        <f t="shared" si="33"/>
        <v xml:space="preserve"> </v>
      </c>
      <c r="Y20" s="78"/>
      <c r="Z20" s="22"/>
      <c r="AA20" s="25" t="str">
        <f t="shared" si="34"/>
        <v xml:space="preserve"> </v>
      </c>
      <c r="AB20" s="78">
        <v>0</v>
      </c>
      <c r="AC20" s="22"/>
      <c r="AD20" s="25" t="str">
        <f t="shared" si="35"/>
        <v xml:space="preserve"> </v>
      </c>
      <c r="AE20" s="78">
        <v>0</v>
      </c>
      <c r="AF20" s="22"/>
      <c r="AG20" s="27" t="str">
        <f t="shared" si="37"/>
        <v xml:space="preserve"> </v>
      </c>
      <c r="AH20" s="78"/>
      <c r="AI20" s="22"/>
      <c r="AJ20" s="27" t="str">
        <f t="shared" si="40"/>
        <v xml:space="preserve"> </v>
      </c>
      <c r="AK20" s="78">
        <v>0</v>
      </c>
      <c r="AL20" s="22"/>
      <c r="AM20" s="27" t="str">
        <f t="shared" si="43"/>
        <v xml:space="preserve"> </v>
      </c>
      <c r="AN20" s="78">
        <v>0</v>
      </c>
      <c r="AO20" s="22"/>
      <c r="AP20" s="27" t="str">
        <f>IF(AO20=0," ",IF(AO20/AN20*100&gt;200,"св.200",AO20/AN20))</f>
        <v xml:space="preserve"> </v>
      </c>
      <c r="AQ20" s="78"/>
      <c r="AR20" s="22"/>
      <c r="AS20" s="27" t="str">
        <f t="shared" si="49"/>
        <v xml:space="preserve"> </v>
      </c>
      <c r="AT20" s="119">
        <f t="shared" si="54"/>
        <v>0</v>
      </c>
      <c r="AU20" s="119">
        <f t="shared" si="55"/>
        <v>0</v>
      </c>
      <c r="AV20" s="27" t="str">
        <f t="shared" si="53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163</v>
      </c>
      <c r="D21" s="78">
        <f t="shared" si="52"/>
        <v>1271.3839700000003</v>
      </c>
      <c r="E21" s="22">
        <f t="shared" si="56"/>
        <v>2385.1999999999998</v>
      </c>
      <c r="F21" s="25">
        <f t="shared" si="13"/>
        <v>1.8760658119670954</v>
      </c>
      <c r="G21" s="78">
        <v>1126.17885</v>
      </c>
      <c r="H21" s="22">
        <v>1778.4</v>
      </c>
      <c r="I21" s="25">
        <f t="shared" si="14"/>
        <v>1.5791452663136056</v>
      </c>
      <c r="J21" s="78">
        <v>35.826339999999995</v>
      </c>
      <c r="K21" s="22">
        <v>56</v>
      </c>
      <c r="L21" s="25">
        <f t="shared" si="29"/>
        <v>1.5630957558042493</v>
      </c>
      <c r="M21" s="78">
        <v>10.705830000000001</v>
      </c>
      <c r="N21" s="22">
        <v>0.6</v>
      </c>
      <c r="O21" s="25">
        <f t="shared" si="30"/>
        <v>5.6044230106399966E-2</v>
      </c>
      <c r="P21" s="78">
        <v>0.25619999999999998</v>
      </c>
      <c r="Q21" s="22"/>
      <c r="R21" s="25">
        <f t="shared" si="31"/>
        <v>0</v>
      </c>
      <c r="S21" s="78">
        <v>51.016750000000002</v>
      </c>
      <c r="T21" s="22">
        <v>54.6</v>
      </c>
      <c r="U21" s="25">
        <f t="shared" si="32"/>
        <v>1.0702367359739693</v>
      </c>
      <c r="V21" s="78"/>
      <c r="W21" s="22"/>
      <c r="X21" s="25" t="str">
        <f t="shared" si="33"/>
        <v xml:space="preserve"> </v>
      </c>
      <c r="Y21" s="78"/>
      <c r="Z21" s="22"/>
      <c r="AA21" s="25" t="str">
        <f t="shared" si="34"/>
        <v xml:space="preserve"> </v>
      </c>
      <c r="AB21" s="78">
        <v>47.2</v>
      </c>
      <c r="AC21" s="22">
        <v>495.6</v>
      </c>
      <c r="AD21" s="25" t="str">
        <f t="shared" si="35"/>
        <v>св.200</v>
      </c>
      <c r="AE21" s="78">
        <v>0.2</v>
      </c>
      <c r="AF21" s="22"/>
      <c r="AG21" s="27">
        <f t="shared" si="37"/>
        <v>0</v>
      </c>
      <c r="AH21" s="78"/>
      <c r="AI21" s="22"/>
      <c r="AJ21" s="27" t="str">
        <f t="shared" si="40"/>
        <v xml:space="preserve"> </v>
      </c>
      <c r="AK21" s="78">
        <v>0</v>
      </c>
      <c r="AL21" s="22"/>
      <c r="AM21" s="27" t="str">
        <f t="shared" si="43"/>
        <v xml:space="preserve"> </v>
      </c>
      <c r="AN21" s="78">
        <v>0.15736</v>
      </c>
      <c r="AO21" s="22"/>
      <c r="AP21" s="27">
        <f t="shared" si="46"/>
        <v>0</v>
      </c>
      <c r="AQ21" s="78"/>
      <c r="AR21" s="22"/>
      <c r="AS21" s="27" t="str">
        <f t="shared" si="49"/>
        <v xml:space="preserve"> </v>
      </c>
      <c r="AT21" s="119">
        <f t="shared" si="54"/>
        <v>4.2640000000000011E-2</v>
      </c>
      <c r="AU21" s="119">
        <f t="shared" si="55"/>
        <v>0</v>
      </c>
      <c r="AV21" s="27">
        <f t="shared" si="53"/>
        <v>0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78">
        <f t="shared" si="52"/>
        <v>3851.7478100000003</v>
      </c>
      <c r="E22" s="22">
        <f t="shared" si="56"/>
        <v>3986.7999999999997</v>
      </c>
      <c r="F22" s="25">
        <f t="shared" si="13"/>
        <v>1.0350625733204479</v>
      </c>
      <c r="G22" s="78">
        <v>3627.6182100000001</v>
      </c>
      <c r="H22" s="22">
        <v>3808</v>
      </c>
      <c r="I22" s="25">
        <f t="shared" si="14"/>
        <v>1.0497245794782797</v>
      </c>
      <c r="J22" s="78">
        <v>50.786830000000002</v>
      </c>
      <c r="K22" s="22">
        <v>79.5</v>
      </c>
      <c r="L22" s="25">
        <f t="shared" si="29"/>
        <v>1.5653664542559558</v>
      </c>
      <c r="M22" s="78">
        <v>14.917999999999999</v>
      </c>
      <c r="N22" s="22">
        <v>10.6</v>
      </c>
      <c r="O22" s="25">
        <f t="shared" si="30"/>
        <v>0.71055101220002681</v>
      </c>
      <c r="P22" s="78">
        <v>0</v>
      </c>
      <c r="Q22" s="22"/>
      <c r="R22" s="25" t="str">
        <f t="shared" si="31"/>
        <v xml:space="preserve"> </v>
      </c>
      <c r="S22" s="78">
        <v>158.42477</v>
      </c>
      <c r="T22" s="22">
        <v>88.7</v>
      </c>
      <c r="U22" s="25">
        <f t="shared" si="32"/>
        <v>0.55988719440779366</v>
      </c>
      <c r="V22" s="78"/>
      <c r="W22" s="22"/>
      <c r="X22" s="25" t="str">
        <f t="shared" si="33"/>
        <v xml:space="preserve"> </v>
      </c>
      <c r="Y22" s="78"/>
      <c r="Z22" s="22"/>
      <c r="AA22" s="25" t="str">
        <f t="shared" si="34"/>
        <v xml:space="preserve"> </v>
      </c>
      <c r="AB22" s="78">
        <v>0</v>
      </c>
      <c r="AC22" s="22"/>
      <c r="AD22" s="25" t="str">
        <f t="shared" si="35"/>
        <v xml:space="preserve"> </v>
      </c>
      <c r="AE22" s="78">
        <v>0</v>
      </c>
      <c r="AF22" s="22"/>
      <c r="AG22" s="27" t="str">
        <f t="shared" si="37"/>
        <v xml:space="preserve"> </v>
      </c>
      <c r="AH22" s="78"/>
      <c r="AI22" s="22"/>
      <c r="AJ22" s="27" t="str">
        <f t="shared" si="40"/>
        <v xml:space="preserve"> </v>
      </c>
      <c r="AK22" s="78">
        <v>0</v>
      </c>
      <c r="AL22" s="22"/>
      <c r="AM22" s="27" t="str">
        <f t="shared" si="43"/>
        <v xml:space="preserve"> </v>
      </c>
      <c r="AN22" s="78">
        <v>0</v>
      </c>
      <c r="AO22" s="22"/>
      <c r="AP22" s="27" t="str">
        <f t="shared" si="46"/>
        <v xml:space="preserve"> </v>
      </c>
      <c r="AQ22" s="81"/>
      <c r="AR22" s="72"/>
      <c r="AS22" s="27" t="str">
        <f t="shared" si="49"/>
        <v xml:space="preserve"> </v>
      </c>
      <c r="AT22" s="119">
        <f t="shared" si="54"/>
        <v>0</v>
      </c>
      <c r="AU22" s="119">
        <f t="shared" si="55"/>
        <v>0</v>
      </c>
      <c r="AV22" s="27" t="str">
        <f t="shared" si="53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78">
        <f t="shared" si="52"/>
        <v>312.59151000000008</v>
      </c>
      <c r="E23" s="22">
        <f t="shared" si="56"/>
        <v>297.3</v>
      </c>
      <c r="F23" s="25">
        <f t="shared" si="13"/>
        <v>0.95108149290426969</v>
      </c>
      <c r="G23" s="78">
        <v>277.15088000000003</v>
      </c>
      <c r="H23" s="22">
        <v>184.8</v>
      </c>
      <c r="I23" s="25">
        <f t="shared" si="14"/>
        <v>0.66678482132187344</v>
      </c>
      <c r="J23" s="78">
        <v>17.632249999999999</v>
      </c>
      <c r="K23" s="22">
        <v>27.6</v>
      </c>
      <c r="L23" s="25">
        <f t="shared" si="29"/>
        <v>1.5653135589615621</v>
      </c>
      <c r="M23" s="78">
        <v>5.3049499999999998</v>
      </c>
      <c r="N23" s="22">
        <v>5.3</v>
      </c>
      <c r="O23" s="25">
        <f t="shared" si="30"/>
        <v>0.99906690920743835</v>
      </c>
      <c r="P23" s="78">
        <v>0.74399999999999999</v>
      </c>
      <c r="Q23" s="22">
        <v>59.3</v>
      </c>
      <c r="R23" s="25" t="str">
        <f t="shared" si="31"/>
        <v>св.200</v>
      </c>
      <c r="S23" s="78">
        <v>11.75943</v>
      </c>
      <c r="T23" s="22">
        <v>20.3</v>
      </c>
      <c r="U23" s="25">
        <f t="shared" si="32"/>
        <v>1.72627414764151</v>
      </c>
      <c r="V23" s="78"/>
      <c r="W23" s="22"/>
      <c r="X23" s="25" t="str">
        <f t="shared" si="33"/>
        <v xml:space="preserve"> </v>
      </c>
      <c r="Y23" s="78"/>
      <c r="Z23" s="22"/>
      <c r="AA23" s="25" t="str">
        <f t="shared" si="34"/>
        <v xml:space="preserve"> </v>
      </c>
      <c r="AB23" s="78">
        <v>0</v>
      </c>
      <c r="AC23" s="22"/>
      <c r="AD23" s="25"/>
      <c r="AE23" s="78">
        <v>0</v>
      </c>
      <c r="AF23" s="22"/>
      <c r="AG23" s="27" t="str">
        <f t="shared" si="37"/>
        <v xml:space="preserve"> </v>
      </c>
      <c r="AH23" s="78"/>
      <c r="AI23" s="22"/>
      <c r="AJ23" s="27" t="str">
        <f t="shared" si="40"/>
        <v xml:space="preserve"> </v>
      </c>
      <c r="AK23" s="78">
        <v>0</v>
      </c>
      <c r="AL23" s="22"/>
      <c r="AM23" s="27" t="str">
        <f t="shared" si="43"/>
        <v xml:space="preserve"> </v>
      </c>
      <c r="AN23" s="78">
        <v>0</v>
      </c>
      <c r="AO23" s="22"/>
      <c r="AP23" s="27" t="str">
        <f t="shared" si="46"/>
        <v xml:space="preserve"> </v>
      </c>
      <c r="AQ23" s="78"/>
      <c r="AR23" s="22"/>
      <c r="AS23" s="27" t="str">
        <f t="shared" si="49"/>
        <v xml:space="preserve"> </v>
      </c>
      <c r="AT23" s="119">
        <f t="shared" si="54"/>
        <v>0</v>
      </c>
      <c r="AU23" s="119">
        <f t="shared" si="55"/>
        <v>0</v>
      </c>
      <c r="AV23" s="27" t="str">
        <f t="shared" si="53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78">
        <f t="shared" si="52"/>
        <v>768.78813999999988</v>
      </c>
      <c r="E24" s="22">
        <f t="shared" si="56"/>
        <v>1076.8</v>
      </c>
      <c r="F24" s="25">
        <f t="shared" si="13"/>
        <v>1.400645956895225</v>
      </c>
      <c r="G24" s="78">
        <v>676.33169999999996</v>
      </c>
      <c r="H24" s="22">
        <v>972.6</v>
      </c>
      <c r="I24" s="25">
        <f t="shared" si="14"/>
        <v>1.4380517725252271</v>
      </c>
      <c r="J24" s="78">
        <v>27.558779999999999</v>
      </c>
      <c r="K24" s="22">
        <v>43.1</v>
      </c>
      <c r="L24" s="25">
        <f t="shared" si="29"/>
        <v>1.563929898203041</v>
      </c>
      <c r="M24" s="78">
        <v>30.45055</v>
      </c>
      <c r="N24" s="22">
        <v>20</v>
      </c>
      <c r="O24" s="25">
        <f t="shared" si="30"/>
        <v>0.65680258648858558</v>
      </c>
      <c r="P24" s="78">
        <v>0</v>
      </c>
      <c r="Q24" s="22"/>
      <c r="R24" s="25" t="str">
        <f t="shared" si="31"/>
        <v xml:space="preserve"> </v>
      </c>
      <c r="S24" s="78">
        <v>34.447110000000002</v>
      </c>
      <c r="T24" s="22">
        <v>41.1</v>
      </c>
      <c r="U24" s="25">
        <f t="shared" si="32"/>
        <v>1.1931334733160488</v>
      </c>
      <c r="V24" s="78"/>
      <c r="W24" s="22"/>
      <c r="X24" s="25" t="str">
        <f>IF(W24=0," ",IF(W24/V24*100&gt;200,"св.200",W24/V24))</f>
        <v xml:space="preserve"> </v>
      </c>
      <c r="Y24" s="78"/>
      <c r="Z24" s="22"/>
      <c r="AA24" s="25" t="str">
        <f t="shared" si="34"/>
        <v xml:space="preserve"> </v>
      </c>
      <c r="AB24" s="78">
        <v>0</v>
      </c>
      <c r="AC24" s="22"/>
      <c r="AD24" s="25" t="str">
        <f t="shared" si="35"/>
        <v xml:space="preserve"> </v>
      </c>
      <c r="AE24" s="78">
        <v>0</v>
      </c>
      <c r="AF24" s="22"/>
      <c r="AG24" s="27" t="str">
        <f t="shared" si="37"/>
        <v xml:space="preserve"> </v>
      </c>
      <c r="AH24" s="78"/>
      <c r="AI24" s="22"/>
      <c r="AJ24" s="27" t="str">
        <f t="shared" si="40"/>
        <v xml:space="preserve"> </v>
      </c>
      <c r="AK24" s="78">
        <v>0</v>
      </c>
      <c r="AL24" s="22"/>
      <c r="AM24" s="27" t="str">
        <f t="shared" si="43"/>
        <v xml:space="preserve"> </v>
      </c>
      <c r="AN24" s="78">
        <v>0</v>
      </c>
      <c r="AO24" s="22"/>
      <c r="AP24" s="27" t="str">
        <f t="shared" si="46"/>
        <v xml:space="preserve"> </v>
      </c>
      <c r="AQ24" s="78"/>
      <c r="AR24" s="22"/>
      <c r="AS24" s="27" t="str">
        <f t="shared" si="49"/>
        <v xml:space="preserve"> </v>
      </c>
      <c r="AT24" s="119">
        <f t="shared" si="54"/>
        <v>0</v>
      </c>
      <c r="AU24" s="119">
        <f t="shared" si="55"/>
        <v>0</v>
      </c>
      <c r="AV24" s="27" t="str">
        <f t="shared" si="53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78">
        <f t="shared" si="52"/>
        <v>474.68963999999994</v>
      </c>
      <c r="E25" s="22">
        <f t="shared" si="56"/>
        <v>426.7</v>
      </c>
      <c r="F25" s="25">
        <f t="shared" si="13"/>
        <v>0.89890312331231847</v>
      </c>
      <c r="G25" s="78">
        <v>169.89323000000002</v>
      </c>
      <c r="H25" s="22">
        <v>103.5</v>
      </c>
      <c r="I25" s="25">
        <f t="shared" si="14"/>
        <v>0.60920614670755269</v>
      </c>
      <c r="J25" s="78">
        <v>15.11782</v>
      </c>
      <c r="K25" s="22">
        <v>23.7</v>
      </c>
      <c r="L25" s="25">
        <f t="shared" si="29"/>
        <v>1.567686346311836</v>
      </c>
      <c r="M25" s="78">
        <v>10.444090000000001</v>
      </c>
      <c r="N25" s="22"/>
      <c r="O25" s="25">
        <f t="shared" si="30"/>
        <v>0</v>
      </c>
      <c r="P25" s="78">
        <v>270.46949999999998</v>
      </c>
      <c r="Q25" s="22">
        <v>270.5</v>
      </c>
      <c r="R25" s="25">
        <f t="shared" si="31"/>
        <v>1.0001127668738989</v>
      </c>
      <c r="S25" s="78">
        <v>8.7650000000000006</v>
      </c>
      <c r="T25" s="22">
        <v>29</v>
      </c>
      <c r="U25" s="25" t="str">
        <f t="shared" si="32"/>
        <v>св.200</v>
      </c>
      <c r="V25" s="78"/>
      <c r="W25" s="22"/>
      <c r="X25" s="25" t="str">
        <f t="shared" si="33"/>
        <v xml:space="preserve"> </v>
      </c>
      <c r="Y25" s="78"/>
      <c r="Z25" s="22"/>
      <c r="AA25" s="25" t="str">
        <f t="shared" si="34"/>
        <v xml:space="preserve"> </v>
      </c>
      <c r="AB25" s="78">
        <v>0</v>
      </c>
      <c r="AC25" s="22"/>
      <c r="AD25" s="25" t="str">
        <f t="shared" si="35"/>
        <v xml:space="preserve"> </v>
      </c>
      <c r="AE25" s="78">
        <v>0</v>
      </c>
      <c r="AF25" s="22"/>
      <c r="AG25" s="27" t="str">
        <f t="shared" si="37"/>
        <v xml:space="preserve"> </v>
      </c>
      <c r="AH25" s="78"/>
      <c r="AI25" s="22"/>
      <c r="AJ25" s="27" t="str">
        <f t="shared" si="40"/>
        <v xml:space="preserve"> </v>
      </c>
      <c r="AK25" s="78">
        <v>0</v>
      </c>
      <c r="AL25" s="22"/>
      <c r="AM25" s="27" t="str">
        <f t="shared" si="43"/>
        <v xml:space="preserve"> </v>
      </c>
      <c r="AN25" s="78">
        <v>0</v>
      </c>
      <c r="AO25" s="22"/>
      <c r="AP25" s="27" t="str">
        <f t="shared" si="46"/>
        <v xml:space="preserve"> </v>
      </c>
      <c r="AQ25" s="78"/>
      <c r="AR25" s="22"/>
      <c r="AS25" s="27" t="str">
        <f t="shared" si="49"/>
        <v xml:space="preserve"> </v>
      </c>
      <c r="AT25" s="119">
        <f t="shared" si="54"/>
        <v>0</v>
      </c>
      <c r="AU25" s="119">
        <f t="shared" si="55"/>
        <v>0</v>
      </c>
      <c r="AV25" s="27" t="str">
        <f t="shared" si="53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173</v>
      </c>
      <c r="D26" s="78">
        <f t="shared" si="52"/>
        <v>722.79757000000006</v>
      </c>
      <c r="E26" s="22">
        <f t="shared" si="56"/>
        <v>1162.3</v>
      </c>
      <c r="F26" s="25">
        <f t="shared" si="13"/>
        <v>1.6080574260923426</v>
      </c>
      <c r="G26" s="78">
        <v>551.91093999999998</v>
      </c>
      <c r="H26" s="22">
        <v>934.3</v>
      </c>
      <c r="I26" s="25">
        <f t="shared" si="14"/>
        <v>1.6928455884567173</v>
      </c>
      <c r="J26" s="78">
        <v>132.51814000000002</v>
      </c>
      <c r="K26" s="22">
        <v>207.3</v>
      </c>
      <c r="L26" s="25">
        <f t="shared" si="29"/>
        <v>1.5643141384266335</v>
      </c>
      <c r="M26" s="78">
        <v>3.60528</v>
      </c>
      <c r="N26" s="22">
        <v>3.2</v>
      </c>
      <c r="O26" s="25">
        <f t="shared" si="30"/>
        <v>0.88758709448364626</v>
      </c>
      <c r="P26" s="78">
        <v>0.67200000000000004</v>
      </c>
      <c r="Q26" s="22">
        <v>0.6</v>
      </c>
      <c r="R26" s="25">
        <f t="shared" si="31"/>
        <v>0.89285714285714279</v>
      </c>
      <c r="S26" s="78">
        <v>34.091209999999997</v>
      </c>
      <c r="T26" s="22">
        <v>16.899999999999999</v>
      </c>
      <c r="U26" s="25">
        <f t="shared" si="32"/>
        <v>0.49572895769906672</v>
      </c>
      <c r="V26" s="78"/>
      <c r="W26" s="22"/>
      <c r="X26" s="25" t="str">
        <f t="shared" si="33"/>
        <v xml:space="preserve"> </v>
      </c>
      <c r="Y26" s="78"/>
      <c r="Z26" s="22"/>
      <c r="AA26" s="25" t="str">
        <f t="shared" si="34"/>
        <v xml:space="preserve"> </v>
      </c>
      <c r="AB26" s="78">
        <v>0</v>
      </c>
      <c r="AC26" s="22"/>
      <c r="AD26" s="25" t="str">
        <f t="shared" si="35"/>
        <v xml:space="preserve"> </v>
      </c>
      <c r="AE26" s="78">
        <v>0</v>
      </c>
      <c r="AF26" s="22"/>
      <c r="AG26" s="27" t="str">
        <f t="shared" si="37"/>
        <v xml:space="preserve"> </v>
      </c>
      <c r="AH26" s="78"/>
      <c r="AI26" s="22"/>
      <c r="AJ26" s="27" t="str">
        <f t="shared" si="40"/>
        <v xml:space="preserve"> </v>
      </c>
      <c r="AK26" s="78">
        <v>0</v>
      </c>
      <c r="AL26" s="22"/>
      <c r="AM26" s="27" t="str">
        <f>IF(AL26=0," ",IF(AL26/AK26*100&gt;200,"св.200",AL26/AK26))</f>
        <v xml:space="preserve"> </v>
      </c>
      <c r="AN26" s="78">
        <v>0</v>
      </c>
      <c r="AO26" s="22"/>
      <c r="AP26" s="27" t="str">
        <f t="shared" si="46"/>
        <v xml:space="preserve"> </v>
      </c>
      <c r="AQ26" s="78"/>
      <c r="AR26" s="22"/>
      <c r="AS26" s="27" t="str">
        <f t="shared" si="49"/>
        <v xml:space="preserve"> </v>
      </c>
      <c r="AT26" s="119">
        <f t="shared" si="54"/>
        <v>0</v>
      </c>
      <c r="AU26" s="119">
        <f t="shared" si="55"/>
        <v>0</v>
      </c>
      <c r="AV26" s="27" t="str">
        <f t="shared" si="53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78">
        <f t="shared" si="52"/>
        <v>610.76918000000001</v>
      </c>
      <c r="E27" s="22">
        <f t="shared" si="56"/>
        <v>1067.3999999999999</v>
      </c>
      <c r="F27" s="25">
        <f t="shared" si="13"/>
        <v>1.7476323870827926</v>
      </c>
      <c r="G27" s="78">
        <v>506.57542000000001</v>
      </c>
      <c r="H27" s="22">
        <v>981.7</v>
      </c>
      <c r="I27" s="25">
        <f t="shared" si="14"/>
        <v>1.9379147926285094</v>
      </c>
      <c r="J27" s="78">
        <v>40.314509999999999</v>
      </c>
      <c r="K27" s="22">
        <v>63.1</v>
      </c>
      <c r="L27" s="25">
        <f t="shared" si="29"/>
        <v>1.565193276564691</v>
      </c>
      <c r="M27" s="78">
        <v>22.74663</v>
      </c>
      <c r="N27" s="22">
        <v>16.8</v>
      </c>
      <c r="O27" s="25">
        <f t="shared" si="30"/>
        <v>0.73857094435527382</v>
      </c>
      <c r="P27" s="78">
        <v>0</v>
      </c>
      <c r="Q27" s="22"/>
      <c r="R27" s="25" t="str">
        <f t="shared" si="31"/>
        <v xml:space="preserve"> </v>
      </c>
      <c r="S27" s="78">
        <v>41.132620000000003</v>
      </c>
      <c r="T27" s="22">
        <v>5.8</v>
      </c>
      <c r="U27" s="25">
        <f t="shared" si="32"/>
        <v>0.1410073075821574</v>
      </c>
      <c r="V27" s="78"/>
      <c r="W27" s="22"/>
      <c r="X27" s="25" t="str">
        <f t="shared" si="33"/>
        <v xml:space="preserve"> </v>
      </c>
      <c r="Y27" s="78"/>
      <c r="Z27" s="22"/>
      <c r="AA27" s="25" t="str">
        <f t="shared" si="34"/>
        <v xml:space="preserve"> </v>
      </c>
      <c r="AB27" s="78">
        <v>0</v>
      </c>
      <c r="AC27" s="22"/>
      <c r="AD27" s="25" t="str">
        <f t="shared" si="35"/>
        <v xml:space="preserve"> </v>
      </c>
      <c r="AE27" s="78">
        <v>0</v>
      </c>
      <c r="AF27" s="22"/>
      <c r="AG27" s="27" t="str">
        <f t="shared" si="37"/>
        <v xml:space="preserve"> </v>
      </c>
      <c r="AH27" s="78"/>
      <c r="AI27" s="22"/>
      <c r="AJ27" s="27" t="str">
        <f t="shared" si="40"/>
        <v xml:space="preserve"> </v>
      </c>
      <c r="AK27" s="78">
        <v>0</v>
      </c>
      <c r="AL27" s="22"/>
      <c r="AM27" s="27" t="str">
        <f t="shared" si="43"/>
        <v xml:space="preserve"> </v>
      </c>
      <c r="AN27" s="78">
        <v>0</v>
      </c>
      <c r="AO27" s="22"/>
      <c r="AP27" s="27" t="str">
        <f t="shared" si="46"/>
        <v xml:space="preserve"> </v>
      </c>
      <c r="AQ27" s="82"/>
      <c r="AR27" s="73"/>
      <c r="AS27" s="27" t="str">
        <f t="shared" si="49"/>
        <v xml:space="preserve"> </v>
      </c>
      <c r="AT27" s="119">
        <f t="shared" si="54"/>
        <v>0</v>
      </c>
      <c r="AU27" s="119">
        <f t="shared" si="55"/>
        <v>0</v>
      </c>
      <c r="AV27" s="27" t="str">
        <f t="shared" si="53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149</v>
      </c>
      <c r="D28" s="78">
        <f t="shared" si="52"/>
        <v>1050.45848</v>
      </c>
      <c r="E28" s="22">
        <f t="shared" si="56"/>
        <v>893</v>
      </c>
      <c r="F28" s="25">
        <f t="shared" si="13"/>
        <v>0.85010499415455243</v>
      </c>
      <c r="G28" s="78">
        <v>806.60816</v>
      </c>
      <c r="H28" s="22">
        <v>572.20000000000005</v>
      </c>
      <c r="I28" s="25">
        <f t="shared" si="14"/>
        <v>0.70939029429109679</v>
      </c>
      <c r="J28" s="78">
        <v>143.14785000000001</v>
      </c>
      <c r="K28" s="22">
        <v>223.9</v>
      </c>
      <c r="L28" s="25">
        <f t="shared" si="29"/>
        <v>1.5641170999075431</v>
      </c>
      <c r="M28" s="78">
        <v>23.453990000000001</v>
      </c>
      <c r="N28" s="22">
        <v>15.5</v>
      </c>
      <c r="O28" s="25">
        <f t="shared" si="30"/>
        <v>0.66086836397559645</v>
      </c>
      <c r="P28" s="78">
        <v>0</v>
      </c>
      <c r="Q28" s="22"/>
      <c r="R28" s="25" t="str">
        <f t="shared" si="31"/>
        <v xml:space="preserve"> </v>
      </c>
      <c r="S28" s="78">
        <v>77.248480000000001</v>
      </c>
      <c r="T28" s="22">
        <v>81.400000000000006</v>
      </c>
      <c r="U28" s="25">
        <f t="shared" si="32"/>
        <v>1.0537424166792668</v>
      </c>
      <c r="V28" s="78"/>
      <c r="W28" s="22"/>
      <c r="X28" s="25" t="str">
        <f t="shared" si="33"/>
        <v xml:space="preserve"> </v>
      </c>
      <c r="Y28" s="78"/>
      <c r="Z28" s="22"/>
      <c r="AA28" s="25" t="str">
        <f t="shared" si="34"/>
        <v xml:space="preserve"> </v>
      </c>
      <c r="AB28" s="78">
        <v>0</v>
      </c>
      <c r="AC28" s="22"/>
      <c r="AD28" s="25"/>
      <c r="AE28" s="78">
        <v>0</v>
      </c>
      <c r="AF28" s="22"/>
      <c r="AG28" s="27" t="str">
        <f t="shared" si="37"/>
        <v xml:space="preserve"> </v>
      </c>
      <c r="AH28" s="78"/>
      <c r="AI28" s="22"/>
      <c r="AJ28" s="27" t="str">
        <f t="shared" si="40"/>
        <v xml:space="preserve"> </v>
      </c>
      <c r="AK28" s="78">
        <v>0</v>
      </c>
      <c r="AL28" s="22"/>
      <c r="AM28" s="27" t="str">
        <f t="shared" si="43"/>
        <v xml:space="preserve"> </v>
      </c>
      <c r="AN28" s="78">
        <v>0</v>
      </c>
      <c r="AO28" s="22"/>
      <c r="AP28" s="27" t="str">
        <f t="shared" si="46"/>
        <v xml:space="preserve"> </v>
      </c>
      <c r="AQ28" s="78"/>
      <c r="AR28" s="22"/>
      <c r="AS28" s="27" t="str">
        <f t="shared" si="49"/>
        <v xml:space="preserve"> </v>
      </c>
      <c r="AT28" s="119">
        <f t="shared" si="54"/>
        <v>0</v>
      </c>
      <c r="AU28" s="119">
        <f t="shared" si="55"/>
        <v>0</v>
      </c>
      <c r="AV28" s="27" t="str">
        <f t="shared" si="53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78">
        <f t="shared" si="52"/>
        <v>259.18223</v>
      </c>
      <c r="E29" s="22">
        <f t="shared" si="56"/>
        <v>1729.3999999999999</v>
      </c>
      <c r="F29" s="25" t="str">
        <f t="shared" si="13"/>
        <v>св.200</v>
      </c>
      <c r="G29" s="78">
        <v>180.82732000000001</v>
      </c>
      <c r="H29" s="22">
        <v>1629.3</v>
      </c>
      <c r="I29" s="25" t="str">
        <f t="shared" si="14"/>
        <v>св.200</v>
      </c>
      <c r="J29" s="78">
        <v>26.37763</v>
      </c>
      <c r="K29" s="22">
        <v>41.3</v>
      </c>
      <c r="L29" s="25">
        <f t="shared" si="29"/>
        <v>1.5657206504147643</v>
      </c>
      <c r="M29" s="78">
        <v>3.9079999999999999</v>
      </c>
      <c r="N29" s="22"/>
      <c r="O29" s="25">
        <f t="shared" si="30"/>
        <v>0</v>
      </c>
      <c r="P29" s="78">
        <v>0</v>
      </c>
      <c r="Q29" s="22"/>
      <c r="R29" s="25" t="str">
        <f t="shared" si="31"/>
        <v xml:space="preserve"> </v>
      </c>
      <c r="S29" s="78">
        <v>48.069279999999999</v>
      </c>
      <c r="T29" s="22">
        <v>58.8</v>
      </c>
      <c r="U29" s="25">
        <f t="shared" si="32"/>
        <v>1.2232344649222955</v>
      </c>
      <c r="V29" s="78"/>
      <c r="W29" s="22"/>
      <c r="X29" s="25" t="str">
        <f t="shared" si="33"/>
        <v xml:space="preserve"> </v>
      </c>
      <c r="Y29" s="78"/>
      <c r="Z29" s="22"/>
      <c r="AA29" s="25" t="str">
        <f t="shared" si="34"/>
        <v xml:space="preserve"> </v>
      </c>
      <c r="AB29" s="78">
        <v>0</v>
      </c>
      <c r="AC29" s="22"/>
      <c r="AD29" s="25" t="str">
        <f t="shared" si="35"/>
        <v xml:space="preserve"> </v>
      </c>
      <c r="AE29" s="78">
        <v>0</v>
      </c>
      <c r="AF29" s="22"/>
      <c r="AG29" s="27" t="str">
        <f t="shared" si="37"/>
        <v xml:space="preserve"> </v>
      </c>
      <c r="AH29" s="78"/>
      <c r="AI29" s="22"/>
      <c r="AJ29" s="27" t="str">
        <f>IF(AI29=0," ",IF(AI29/AH29*100&gt;200,"св.200",AI29/AH29))</f>
        <v xml:space="preserve"> </v>
      </c>
      <c r="AK29" s="78">
        <v>0</v>
      </c>
      <c r="AL29" s="22"/>
      <c r="AM29" s="27" t="str">
        <f t="shared" si="43"/>
        <v xml:space="preserve"> </v>
      </c>
      <c r="AN29" s="78">
        <v>0</v>
      </c>
      <c r="AO29" s="22"/>
      <c r="AP29" s="27" t="str">
        <f t="shared" si="46"/>
        <v xml:space="preserve"> </v>
      </c>
      <c r="AQ29" s="78"/>
      <c r="AR29" s="22"/>
      <c r="AS29" s="27" t="str">
        <f>IF(AR29=0," ",IF(AR29/AQ29*100&gt;200,"св.200",AR29/AQ29))</f>
        <v xml:space="preserve"> </v>
      </c>
      <c r="AT29" s="119">
        <f t="shared" si="54"/>
        <v>0</v>
      </c>
      <c r="AU29" s="119">
        <f t="shared" si="55"/>
        <v>0</v>
      </c>
      <c r="AV29" s="27" t="str">
        <f t="shared" si="53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168</v>
      </c>
      <c r="D30" s="78">
        <f t="shared" si="52"/>
        <v>976.09927000000016</v>
      </c>
      <c r="E30" s="22">
        <f t="shared" si="56"/>
        <v>1378.7</v>
      </c>
      <c r="F30" s="25">
        <f t="shared" si="13"/>
        <v>1.4124587963271398</v>
      </c>
      <c r="G30" s="78">
        <v>757.86840000000007</v>
      </c>
      <c r="H30" s="22">
        <v>1050.3</v>
      </c>
      <c r="I30" s="25">
        <f t="shared" si="14"/>
        <v>1.3858606586578881</v>
      </c>
      <c r="J30" s="78">
        <v>24.881619999999998</v>
      </c>
      <c r="K30" s="22">
        <v>38.9</v>
      </c>
      <c r="L30" s="25">
        <f t="shared" si="29"/>
        <v>1.5634030260087568</v>
      </c>
      <c r="M30" s="78">
        <v>113.36067</v>
      </c>
      <c r="N30" s="22">
        <v>110.3</v>
      </c>
      <c r="O30" s="25">
        <f t="shared" si="30"/>
        <v>0.97300060064923755</v>
      </c>
      <c r="P30" s="78">
        <v>36.091660000000005</v>
      </c>
      <c r="Q30" s="22">
        <v>101</v>
      </c>
      <c r="R30" s="25" t="str">
        <f t="shared" si="31"/>
        <v>св.200</v>
      </c>
      <c r="S30" s="78">
        <v>43.896920000000001</v>
      </c>
      <c r="T30" s="22">
        <v>78.2</v>
      </c>
      <c r="U30" s="25">
        <f t="shared" si="32"/>
        <v>1.7814461697996125</v>
      </c>
      <c r="V30" s="78"/>
      <c r="W30" s="22"/>
      <c r="X30" s="25" t="str">
        <f t="shared" si="33"/>
        <v xml:space="preserve"> </v>
      </c>
      <c r="Y30" s="78"/>
      <c r="Z30" s="22"/>
      <c r="AA30" s="25" t="str">
        <f t="shared" si="34"/>
        <v xml:space="preserve"> </v>
      </c>
      <c r="AB30" s="78">
        <v>0</v>
      </c>
      <c r="AC30" s="22"/>
      <c r="AD30" s="25"/>
      <c r="AE30" s="78">
        <v>0</v>
      </c>
      <c r="AF30" s="22"/>
      <c r="AG30" s="27" t="str">
        <f t="shared" si="37"/>
        <v xml:space="preserve"> </v>
      </c>
      <c r="AH30" s="78"/>
      <c r="AI30" s="22"/>
      <c r="AJ30" s="27" t="str">
        <f t="shared" si="40"/>
        <v xml:space="preserve"> </v>
      </c>
      <c r="AK30" s="78">
        <v>0</v>
      </c>
      <c r="AL30" s="22"/>
      <c r="AM30" s="27" t="str">
        <f t="shared" si="43"/>
        <v xml:space="preserve"> </v>
      </c>
      <c r="AN30" s="78">
        <v>0</v>
      </c>
      <c r="AO30" s="22"/>
      <c r="AP30" s="27" t="str">
        <f t="shared" si="46"/>
        <v xml:space="preserve"> </v>
      </c>
      <c r="AQ30" s="78"/>
      <c r="AR30" s="22"/>
      <c r="AS30" s="27" t="str">
        <f>IF(AR30=0," ",IF(AR30/AQ30*100&gt;200,"св.200",AR30/AQ30))</f>
        <v xml:space="preserve"> </v>
      </c>
      <c r="AT30" s="119">
        <f t="shared" si="54"/>
        <v>0</v>
      </c>
      <c r="AU30" s="119">
        <f t="shared" si="55"/>
        <v>0</v>
      </c>
      <c r="AV30" s="27" t="str">
        <f t="shared" si="53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172</v>
      </c>
      <c r="D31" s="78">
        <f t="shared" si="52"/>
        <v>1564.8625099999999</v>
      </c>
      <c r="E31" s="22">
        <f t="shared" si="56"/>
        <v>4131.2</v>
      </c>
      <c r="F31" s="25" t="str">
        <f t="shared" si="13"/>
        <v>св.200</v>
      </c>
      <c r="G31" s="78">
        <v>786.84658999999999</v>
      </c>
      <c r="H31" s="22">
        <v>2984.1</v>
      </c>
      <c r="I31" s="25" t="str">
        <f t="shared" si="14"/>
        <v>св.200</v>
      </c>
      <c r="J31" s="78">
        <v>159.84059999999999</v>
      </c>
      <c r="K31" s="22">
        <v>250.1</v>
      </c>
      <c r="L31" s="25">
        <f t="shared" si="29"/>
        <v>1.564683816251941</v>
      </c>
      <c r="M31" s="78">
        <v>57.801550000000006</v>
      </c>
      <c r="N31" s="22">
        <v>27.9</v>
      </c>
      <c r="O31" s="25">
        <f t="shared" si="30"/>
        <v>0.48268601793550514</v>
      </c>
      <c r="P31" s="78">
        <v>40.32</v>
      </c>
      <c r="Q31" s="22">
        <v>40.299999999999997</v>
      </c>
      <c r="R31" s="25">
        <f t="shared" si="31"/>
        <v>0.99950396825396814</v>
      </c>
      <c r="S31" s="78">
        <v>105.35377</v>
      </c>
      <c r="T31" s="22">
        <v>61.2</v>
      </c>
      <c r="U31" s="25">
        <f t="shared" si="32"/>
        <v>0.58089995260729643</v>
      </c>
      <c r="V31" s="78"/>
      <c r="W31" s="22"/>
      <c r="X31" s="25" t="str">
        <f t="shared" si="33"/>
        <v xml:space="preserve"> </v>
      </c>
      <c r="Y31" s="78"/>
      <c r="Z31" s="22"/>
      <c r="AA31" s="25" t="str">
        <f t="shared" si="34"/>
        <v xml:space="preserve"> </v>
      </c>
      <c r="AB31" s="78">
        <v>414.7</v>
      </c>
      <c r="AC31" s="22">
        <v>767.6</v>
      </c>
      <c r="AD31" s="25">
        <f t="shared" si="35"/>
        <v>1.8509766095972993</v>
      </c>
      <c r="AE31" s="78">
        <v>0</v>
      </c>
      <c r="AF31" s="22"/>
      <c r="AG31" s="27" t="str">
        <f t="shared" si="37"/>
        <v xml:space="preserve"> </v>
      </c>
      <c r="AH31" s="78"/>
      <c r="AI31" s="22"/>
      <c r="AJ31" s="27" t="str">
        <f t="shared" si="40"/>
        <v xml:space="preserve"> </v>
      </c>
      <c r="AK31" s="78">
        <v>0</v>
      </c>
      <c r="AL31" s="22"/>
      <c r="AM31" s="27" t="str">
        <f t="shared" si="43"/>
        <v xml:space="preserve"> </v>
      </c>
      <c r="AN31" s="78">
        <v>0</v>
      </c>
      <c r="AO31" s="72"/>
      <c r="AP31" s="27" t="str">
        <f t="shared" si="46"/>
        <v xml:space="preserve"> </v>
      </c>
      <c r="AQ31" s="78"/>
      <c r="AR31" s="22"/>
      <c r="AS31" s="27" t="str">
        <f>IF(AR31=0," ",IF(AR31/AQ31*100&gt;200,"св.200",AR31/AQ31))</f>
        <v xml:space="preserve"> </v>
      </c>
      <c r="AT31" s="119">
        <f t="shared" si="54"/>
        <v>0</v>
      </c>
      <c r="AU31" s="119">
        <f t="shared" si="55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78">
        <f t="shared" si="52"/>
        <v>8418.0335599999999</v>
      </c>
      <c r="E32" s="22">
        <f t="shared" si="56"/>
        <v>9178.1000000000022</v>
      </c>
      <c r="F32" s="25">
        <f t="shared" si="13"/>
        <v>1.0902902601400417</v>
      </c>
      <c r="G32" s="78">
        <v>8283.8411500000002</v>
      </c>
      <c r="H32" s="22">
        <v>9077.6</v>
      </c>
      <c r="I32" s="25">
        <f t="shared" si="14"/>
        <v>1.095820143774727</v>
      </c>
      <c r="J32" s="78">
        <v>44.251370000000001</v>
      </c>
      <c r="K32" s="22">
        <v>69.2</v>
      </c>
      <c r="L32" s="25">
        <f t="shared" si="29"/>
        <v>1.5637933921593841</v>
      </c>
      <c r="M32" s="78">
        <v>0</v>
      </c>
      <c r="N32" s="22"/>
      <c r="O32" s="25" t="str">
        <f t="shared" si="30"/>
        <v xml:space="preserve"> </v>
      </c>
      <c r="P32" s="78">
        <v>23.248660000000001</v>
      </c>
      <c r="Q32" s="22">
        <v>15.2</v>
      </c>
      <c r="R32" s="25">
        <f t="shared" si="31"/>
        <v>0.65380112230124221</v>
      </c>
      <c r="S32" s="78">
        <v>66.69238</v>
      </c>
      <c r="T32" s="22">
        <v>16.100000000000001</v>
      </c>
      <c r="U32" s="25">
        <f t="shared" si="32"/>
        <v>0.2414068893627728</v>
      </c>
      <c r="V32" s="78"/>
      <c r="W32" s="22"/>
      <c r="X32" s="25" t="str">
        <f t="shared" si="33"/>
        <v xml:space="preserve"> </v>
      </c>
      <c r="Y32" s="78"/>
      <c r="Z32" s="22"/>
      <c r="AA32" s="25" t="str">
        <f t="shared" si="34"/>
        <v xml:space="preserve"> </v>
      </c>
      <c r="AB32" s="78">
        <v>0</v>
      </c>
      <c r="AC32" s="22"/>
      <c r="AD32" s="25" t="str">
        <f t="shared" si="35"/>
        <v xml:space="preserve"> </v>
      </c>
      <c r="AE32" s="78">
        <v>0</v>
      </c>
      <c r="AF32" s="22"/>
      <c r="AG32" s="27" t="str">
        <f t="shared" si="37"/>
        <v xml:space="preserve"> </v>
      </c>
      <c r="AH32" s="78"/>
      <c r="AI32" s="22"/>
      <c r="AJ32" s="27" t="str">
        <f t="shared" si="40"/>
        <v xml:space="preserve"> </v>
      </c>
      <c r="AK32" s="78">
        <v>0</v>
      </c>
      <c r="AL32" s="22"/>
      <c r="AM32" s="27" t="str">
        <f t="shared" si="43"/>
        <v xml:space="preserve"> </v>
      </c>
      <c r="AN32" s="78">
        <v>0</v>
      </c>
      <c r="AO32" s="22"/>
      <c r="AP32" s="27" t="str">
        <f t="shared" si="46"/>
        <v xml:space="preserve"> </v>
      </c>
      <c r="AQ32" s="78"/>
      <c r="AR32" s="22"/>
      <c r="AS32" s="27"/>
      <c r="AT32" s="119">
        <f t="shared" si="54"/>
        <v>0</v>
      </c>
      <c r="AU32" s="119">
        <f t="shared" si="55"/>
        <v>0</v>
      </c>
      <c r="AV32" s="27" t="str">
        <f t="shared" si="53"/>
        <v xml:space="preserve"> 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78">
        <f t="shared" si="52"/>
        <v>2215.72154</v>
      </c>
      <c r="E33" s="22">
        <f t="shared" si="56"/>
        <v>3780.7999999999997</v>
      </c>
      <c r="F33" s="25">
        <f t="shared" si="13"/>
        <v>1.7063516022866301</v>
      </c>
      <c r="G33" s="78">
        <v>2110.6201499999997</v>
      </c>
      <c r="H33" s="22">
        <v>3635.1</v>
      </c>
      <c r="I33" s="25">
        <f t="shared" si="14"/>
        <v>1.7222900103554875</v>
      </c>
      <c r="J33" s="78">
        <v>71.731490000000008</v>
      </c>
      <c r="K33" s="22">
        <v>112.2</v>
      </c>
      <c r="L33" s="25">
        <f t="shared" si="29"/>
        <v>1.5641665884815719</v>
      </c>
      <c r="M33" s="78">
        <v>20.442900000000002</v>
      </c>
      <c r="N33" s="22">
        <v>19.2</v>
      </c>
      <c r="O33" s="25">
        <f t="shared" si="30"/>
        <v>0.93920138532204323</v>
      </c>
      <c r="P33" s="78">
        <v>0</v>
      </c>
      <c r="Q33" s="22"/>
      <c r="R33" s="25" t="str">
        <f t="shared" si="31"/>
        <v xml:space="preserve"> </v>
      </c>
      <c r="S33" s="78">
        <v>12.927</v>
      </c>
      <c r="T33" s="22">
        <v>14.3</v>
      </c>
      <c r="U33" s="25">
        <f t="shared" si="32"/>
        <v>1.1062118047497487</v>
      </c>
      <c r="V33" s="78"/>
      <c r="W33" s="22"/>
      <c r="X33" s="25" t="str">
        <f t="shared" si="33"/>
        <v xml:space="preserve"> </v>
      </c>
      <c r="Y33" s="78"/>
      <c r="Z33" s="22"/>
      <c r="AA33" s="25" t="str">
        <f t="shared" si="34"/>
        <v xml:space="preserve"> </v>
      </c>
      <c r="AB33" s="78">
        <v>0</v>
      </c>
      <c r="AC33" s="22"/>
      <c r="AD33" s="25" t="str">
        <f t="shared" si="35"/>
        <v xml:space="preserve"> </v>
      </c>
      <c r="AE33" s="78">
        <v>0</v>
      </c>
      <c r="AF33" s="22"/>
      <c r="AG33" s="27" t="str">
        <f t="shared" si="37"/>
        <v xml:space="preserve"> </v>
      </c>
      <c r="AH33" s="78"/>
      <c r="AI33" s="22"/>
      <c r="AJ33" s="27" t="str">
        <f t="shared" si="40"/>
        <v xml:space="preserve"> </v>
      </c>
      <c r="AK33" s="78">
        <v>0</v>
      </c>
      <c r="AL33" s="22"/>
      <c r="AM33" s="27" t="str">
        <f t="shared" si="43"/>
        <v xml:space="preserve"> </v>
      </c>
      <c r="AN33" s="78">
        <v>0</v>
      </c>
      <c r="AO33" s="22"/>
      <c r="AP33" s="27" t="str">
        <f t="shared" si="46"/>
        <v xml:space="preserve"> </v>
      </c>
      <c r="AQ33" s="78"/>
      <c r="AR33" s="22"/>
      <c r="AS33" s="27" t="str">
        <f>IF(AR33=0," ",IF(AR33/AQ33*100&gt;200,"св.200",AR33/AQ33))</f>
        <v xml:space="preserve"> </v>
      </c>
      <c r="AT33" s="119">
        <f t="shared" si="54"/>
        <v>0</v>
      </c>
      <c r="AU33" s="119">
        <f t="shared" si="55"/>
        <v>0</v>
      </c>
      <c r="AV33" s="27" t="str">
        <f t="shared" si="53"/>
        <v xml:space="preserve"> 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78">
        <f>G34+M34+J34+P34+S34+V34+Y34+AB34+AE34</f>
        <v>669.27533000000017</v>
      </c>
      <c r="E34" s="22">
        <f t="shared" si="56"/>
        <v>1523.7</v>
      </c>
      <c r="F34" s="25" t="str">
        <f t="shared" si="13"/>
        <v>св.200</v>
      </c>
      <c r="G34" s="78">
        <v>537.12674000000004</v>
      </c>
      <c r="H34" s="22">
        <v>1388.6</v>
      </c>
      <c r="I34" s="25" t="str">
        <f t="shared" si="14"/>
        <v>св.200</v>
      </c>
      <c r="J34" s="78">
        <v>52.834110000000003</v>
      </c>
      <c r="K34" s="22">
        <v>82.7</v>
      </c>
      <c r="L34" s="25">
        <f t="shared" si="29"/>
        <v>1.5652766744816937</v>
      </c>
      <c r="M34" s="78">
        <v>45.264849999999996</v>
      </c>
      <c r="N34" s="22">
        <v>27.2</v>
      </c>
      <c r="O34" s="25">
        <f t="shared" si="30"/>
        <v>0.6009077683898213</v>
      </c>
      <c r="P34" s="78">
        <v>1.7983</v>
      </c>
      <c r="Q34" s="22"/>
      <c r="R34" s="25">
        <f t="shared" si="31"/>
        <v>0</v>
      </c>
      <c r="S34" s="78">
        <v>32.251330000000003</v>
      </c>
      <c r="T34" s="22">
        <v>25.2</v>
      </c>
      <c r="U34" s="25">
        <f t="shared" si="32"/>
        <v>0.78136312517964368</v>
      </c>
      <c r="V34" s="78"/>
      <c r="W34" s="22"/>
      <c r="X34" s="25" t="str">
        <f t="shared" si="33"/>
        <v xml:space="preserve"> </v>
      </c>
      <c r="Y34" s="78"/>
      <c r="Z34" s="22"/>
      <c r="AA34" s="25" t="str">
        <f t="shared" si="34"/>
        <v xml:space="preserve"> </v>
      </c>
      <c r="AB34" s="78">
        <v>0</v>
      </c>
      <c r="AC34" s="22"/>
      <c r="AD34" s="25" t="str">
        <f t="shared" si="35"/>
        <v xml:space="preserve"> </v>
      </c>
      <c r="AE34" s="78">
        <v>0</v>
      </c>
      <c r="AF34" s="22"/>
      <c r="AG34" s="27" t="str">
        <f t="shared" si="37"/>
        <v xml:space="preserve"> </v>
      </c>
      <c r="AH34" s="78"/>
      <c r="AI34" s="22"/>
      <c r="AJ34" s="27" t="str">
        <f t="shared" si="40"/>
        <v xml:space="preserve"> </v>
      </c>
      <c r="AK34" s="78">
        <v>0</v>
      </c>
      <c r="AL34" s="22"/>
      <c r="AM34" s="27" t="str">
        <f t="shared" si="43"/>
        <v xml:space="preserve"> </v>
      </c>
      <c r="AN34" s="78">
        <v>0</v>
      </c>
      <c r="AO34" s="22"/>
      <c r="AP34" s="27" t="str">
        <f t="shared" si="46"/>
        <v xml:space="preserve"> </v>
      </c>
      <c r="AQ34" s="78"/>
      <c r="AR34" s="22"/>
      <c r="AS34" s="27" t="str">
        <f t="shared" si="49"/>
        <v xml:space="preserve"> </v>
      </c>
      <c r="AT34" s="119">
        <f t="shared" si="54"/>
        <v>0</v>
      </c>
      <c r="AU34" s="119">
        <f t="shared" si="55"/>
        <v>0</v>
      </c>
      <c r="AV34" s="27" t="str">
        <f t="shared" si="53"/>
        <v xml:space="preserve"> </v>
      </c>
    </row>
    <row r="35" spans="1:101" s="16" customFormat="1" ht="36.75" customHeight="1" x14ac:dyDescent="0.2">
      <c r="A35" s="37"/>
      <c r="B35" s="37"/>
      <c r="C35" s="38" t="s">
        <v>32</v>
      </c>
      <c r="D35" s="29">
        <f>D6+D13</f>
        <v>345236.35089</v>
      </c>
      <c r="E35" s="29">
        <f>E6+E13</f>
        <v>309911.00000000006</v>
      </c>
      <c r="F35" s="30">
        <f t="shared" si="13"/>
        <v>0.89767777698109374</v>
      </c>
      <c r="G35" s="29">
        <f>G6+G13</f>
        <v>63614.45379</v>
      </c>
      <c r="H35" s="29">
        <f>H6+H13</f>
        <v>90761.5</v>
      </c>
      <c r="I35" s="30">
        <f t="shared" si="14"/>
        <v>1.4267433671538878</v>
      </c>
      <c r="J35" s="29">
        <f>J6+J13</f>
        <v>5511.7446600000012</v>
      </c>
      <c r="K35" s="29">
        <f>K6+K13</f>
        <v>8622.3000000000011</v>
      </c>
      <c r="L35" s="30">
        <f t="shared" si="29"/>
        <v>1.5643504066097285</v>
      </c>
      <c r="M35" s="29">
        <f>M6+M13</f>
        <v>3589.6449900000002</v>
      </c>
      <c r="N35" s="29">
        <f>N6+N13</f>
        <v>2144.3999999999996</v>
      </c>
      <c r="O35" s="30">
        <f t="shared" si="30"/>
        <v>0.59738497984448302</v>
      </c>
      <c r="P35" s="29">
        <f>P6+P13</f>
        <v>392.63859999999994</v>
      </c>
      <c r="Q35" s="29">
        <f>Q6+Q13</f>
        <v>2218.8000000000002</v>
      </c>
      <c r="R35" s="30" t="str">
        <f t="shared" si="31"/>
        <v>св.200</v>
      </c>
      <c r="S35" s="29">
        <f>S6+S13</f>
        <v>4909.2072900000003</v>
      </c>
      <c r="T35" s="29">
        <f>T6+T13</f>
        <v>3585.1000000000004</v>
      </c>
      <c r="U35" s="30">
        <f t="shared" si="32"/>
        <v>0.73028083521810305</v>
      </c>
      <c r="V35" s="29">
        <f>V6+V13</f>
        <v>83503.203229999999</v>
      </c>
      <c r="W35" s="29">
        <f>W6+W13</f>
        <v>70143.7</v>
      </c>
      <c r="X35" s="30">
        <f t="shared" si="33"/>
        <v>0.84001208680339146</v>
      </c>
      <c r="Y35" s="29">
        <f>Y6+Y13</f>
        <v>182813.35833000002</v>
      </c>
      <c r="Z35" s="29">
        <f>Z6+Z13</f>
        <v>130592.90000000001</v>
      </c>
      <c r="AA35" s="30">
        <f t="shared" si="34"/>
        <v>0.71435097080960663</v>
      </c>
      <c r="AB35" s="29">
        <f>AB6+AB13</f>
        <v>901.05305999999996</v>
      </c>
      <c r="AC35" s="29">
        <f>AC6+AC13</f>
        <v>1841.5</v>
      </c>
      <c r="AD35" s="30" t="str">
        <f t="shared" si="35"/>
        <v>св.200</v>
      </c>
      <c r="AE35" s="29">
        <f>AE6+AE13</f>
        <v>1</v>
      </c>
      <c r="AF35" s="29">
        <f>AF6+AF13</f>
        <v>0.8</v>
      </c>
      <c r="AG35" s="30">
        <f t="shared" si="37"/>
        <v>0.8</v>
      </c>
      <c r="AH35" s="29">
        <f>AH6+AH13</f>
        <v>0</v>
      </c>
      <c r="AI35" s="29">
        <f>AI6+AI13</f>
        <v>0</v>
      </c>
      <c r="AJ35" s="30" t="str">
        <f t="shared" si="40"/>
        <v xml:space="preserve"> </v>
      </c>
      <c r="AK35" s="29">
        <f>AK6+AK13</f>
        <v>0.7</v>
      </c>
      <c r="AL35" s="29">
        <f>AL6+AL13</f>
        <v>0.7</v>
      </c>
      <c r="AM35" s="30">
        <f t="shared" si="43"/>
        <v>1</v>
      </c>
      <c r="AN35" s="29">
        <f>AN6+AN13</f>
        <v>0.15736</v>
      </c>
      <c r="AO35" s="29">
        <f>AO6+AO13</f>
        <v>0</v>
      </c>
      <c r="AP35" s="30">
        <f t="shared" si="46"/>
        <v>0</v>
      </c>
      <c r="AQ35" s="29">
        <f>AQ6+AQ13</f>
        <v>0.1</v>
      </c>
      <c r="AR35" s="29">
        <f>AR6+AR13</f>
        <v>0.1</v>
      </c>
      <c r="AS35" s="30">
        <f t="shared" si="49"/>
        <v>1</v>
      </c>
      <c r="AT35" s="29">
        <f>AT6+AT13</f>
        <v>4.2640000000000011E-2</v>
      </c>
      <c r="AU35" s="29">
        <f>AU6+AU13</f>
        <v>0</v>
      </c>
      <c r="AV35" s="28">
        <f>IF(AT35=0," ",IF(AU35/AT35*100&gt;200,"св.200",AU35/AT35))</f>
        <v>0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ht="34.5" customHeight="1" outlineLevel="1" x14ac:dyDescent="0.3">
      <c r="C36" s="101"/>
      <c r="D36" s="163"/>
      <c r="E36" s="164"/>
      <c r="F36" s="75"/>
      <c r="G36" s="64"/>
      <c r="H36" s="64"/>
      <c r="I36" s="64"/>
      <c r="J36" s="64"/>
      <c r="K36" s="118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17"/>
    </row>
    <row r="37" spans="1:101" s="63" customFormat="1" ht="21" customHeight="1" x14ac:dyDescent="0.25">
      <c r="C37" s="71"/>
      <c r="D37" s="65"/>
      <c r="E37" s="65"/>
      <c r="F37" s="66"/>
      <c r="G37" s="64"/>
      <c r="H37" s="64"/>
      <c r="I37" s="64"/>
      <c r="J37" s="97"/>
      <c r="K37" s="133"/>
      <c r="L37" s="133"/>
      <c r="M37" s="133"/>
      <c r="N37" s="123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17"/>
    </row>
    <row r="38" spans="1:101" s="63" customFormat="1" ht="21.75" customHeight="1" x14ac:dyDescent="0.25">
      <c r="C38" s="68"/>
      <c r="D38" s="70"/>
      <c r="E38" s="122"/>
      <c r="F38" s="98"/>
      <c r="G38" s="98"/>
      <c r="H38" s="98"/>
      <c r="I38" s="98"/>
      <c r="J38" s="98"/>
      <c r="K38" s="134"/>
      <c r="L38" s="130"/>
      <c r="M38" s="123"/>
      <c r="N38" s="123"/>
      <c r="O38" s="98"/>
      <c r="P38" s="98"/>
      <c r="Q38" s="98"/>
      <c r="R38" s="98"/>
      <c r="S38" s="98"/>
      <c r="T38" s="98"/>
      <c r="U38" s="97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17"/>
    </row>
    <row r="39" spans="1:101" s="63" customFormat="1" ht="18.75" x14ac:dyDescent="0.25">
      <c r="C39" s="64"/>
      <c r="D39" s="69"/>
      <c r="E39" s="69"/>
      <c r="F39" s="98"/>
      <c r="G39" s="98"/>
      <c r="H39" s="98"/>
      <c r="I39" s="98"/>
      <c r="J39" s="98"/>
      <c r="K39" s="134"/>
      <c r="L39" s="132"/>
      <c r="M39" s="123"/>
      <c r="N39" s="99"/>
      <c r="O39" s="99"/>
      <c r="P39" s="99"/>
      <c r="Q39" s="99"/>
      <c r="R39" s="99"/>
      <c r="S39" s="99"/>
      <c r="T39" s="99"/>
      <c r="U39" s="97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17"/>
    </row>
    <row r="40" spans="1:101" s="63" customFormat="1" ht="18" x14ac:dyDescent="0.25">
      <c r="C40" s="64"/>
      <c r="D40" s="69"/>
      <c r="E40" s="65"/>
      <c r="F40" s="98"/>
      <c r="G40" s="98"/>
      <c r="H40" s="98"/>
      <c r="I40" s="98"/>
      <c r="J40" s="98"/>
      <c r="K40" s="134"/>
      <c r="L40" s="131"/>
      <c r="M40" s="123"/>
      <c r="N40" s="97"/>
      <c r="O40" s="97"/>
      <c r="P40" s="97"/>
      <c r="Q40" s="97"/>
      <c r="R40" s="97"/>
      <c r="S40" s="97"/>
      <c r="T40" s="97"/>
      <c r="U40" s="97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17"/>
    </row>
    <row r="41" spans="1:101" s="63" customFormat="1" ht="18" x14ac:dyDescent="0.25">
      <c r="C41" s="64"/>
      <c r="D41" s="69"/>
      <c r="E41" s="69"/>
      <c r="F41" s="98"/>
      <c r="G41" s="98"/>
      <c r="H41" s="98"/>
      <c r="I41" s="98"/>
      <c r="J41" s="98"/>
      <c r="K41" s="134"/>
      <c r="L41" s="131"/>
      <c r="M41" s="123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17"/>
    </row>
    <row r="42" spans="1:101" s="63" customFormat="1" ht="18" x14ac:dyDescent="0.25">
      <c r="C42" s="64"/>
      <c r="D42" s="69"/>
      <c r="E42" s="124"/>
      <c r="F42" s="98"/>
      <c r="G42" s="98"/>
      <c r="H42" s="98"/>
      <c r="I42" s="98"/>
      <c r="J42" s="98"/>
      <c r="K42" s="134"/>
      <c r="L42" s="131"/>
      <c r="M42" s="123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17"/>
    </row>
    <row r="43" spans="1:101" s="63" customFormat="1" ht="18" x14ac:dyDescent="0.25">
      <c r="C43" s="64"/>
      <c r="D43" s="69"/>
      <c r="E43" s="124"/>
      <c r="F43" s="97"/>
      <c r="G43" s="97"/>
      <c r="H43" s="97"/>
      <c r="I43" s="97"/>
      <c r="J43" s="97"/>
      <c r="K43" s="134"/>
      <c r="L43" s="131"/>
      <c r="M43" s="123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17"/>
    </row>
    <row r="44" spans="1:101" s="63" customFormat="1" ht="15.75" x14ac:dyDescent="0.25">
      <c r="C44" s="64"/>
      <c r="D44" s="69"/>
      <c r="E44" s="124"/>
      <c r="F44" s="97"/>
      <c r="G44" s="97"/>
      <c r="H44" s="97"/>
      <c r="I44" s="125"/>
      <c r="J44" s="97"/>
      <c r="K44" s="135"/>
      <c r="L44" s="135"/>
      <c r="M44" s="13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17"/>
    </row>
    <row r="45" spans="1:101" s="63" customFormat="1" ht="18" x14ac:dyDescent="0.25">
      <c r="C45" s="64"/>
      <c r="D45" s="69"/>
      <c r="E45" s="124"/>
      <c r="F45" s="97"/>
      <c r="G45" s="97"/>
      <c r="H45" s="97"/>
      <c r="I45" s="97"/>
      <c r="J45" s="97"/>
      <c r="K45" s="136"/>
      <c r="L45" s="131"/>
      <c r="M45" s="123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17"/>
    </row>
    <row r="46" spans="1:101" s="63" customFormat="1" ht="18" x14ac:dyDescent="0.25">
      <c r="C46" s="64"/>
      <c r="D46" s="69"/>
      <c r="E46" s="124"/>
      <c r="F46" s="97"/>
      <c r="G46" s="97"/>
      <c r="H46" s="97"/>
      <c r="I46" s="97"/>
      <c r="J46" s="97"/>
      <c r="K46" s="136"/>
      <c r="L46" s="131"/>
      <c r="M46" s="123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17"/>
    </row>
    <row r="47" spans="1:101" s="63" customFormat="1" ht="18" x14ac:dyDescent="0.25">
      <c r="C47" s="64"/>
      <c r="D47" s="69"/>
      <c r="E47" s="69"/>
      <c r="F47" s="64"/>
      <c r="G47" s="64"/>
      <c r="H47" s="64"/>
      <c r="I47" s="64"/>
      <c r="J47" s="64"/>
      <c r="K47" s="136"/>
      <c r="L47" s="131"/>
      <c r="M47" s="123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17"/>
    </row>
    <row r="48" spans="1:101" s="63" customFormat="1" ht="18" x14ac:dyDescent="0.25">
      <c r="C48" s="64"/>
      <c r="D48" s="69"/>
      <c r="E48" s="69"/>
      <c r="F48" s="64"/>
      <c r="G48" s="64"/>
      <c r="H48" s="64"/>
      <c r="I48" s="64"/>
      <c r="J48" s="64"/>
      <c r="K48" s="136"/>
      <c r="L48" s="131"/>
      <c r="M48" s="123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17"/>
    </row>
    <row r="49" spans="3:47" s="63" customFormat="1" ht="18" x14ac:dyDescent="0.25">
      <c r="C49" s="64"/>
      <c r="D49" s="69"/>
      <c r="E49" s="69"/>
      <c r="F49" s="64"/>
      <c r="G49" s="64"/>
      <c r="H49" s="64"/>
      <c r="I49" s="64"/>
      <c r="J49" s="64"/>
      <c r="K49" s="136"/>
      <c r="L49" s="131"/>
      <c r="M49" s="123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17"/>
    </row>
    <row r="50" spans="3:47" s="63" customFormat="1" ht="18" x14ac:dyDescent="0.25">
      <c r="C50" s="64"/>
      <c r="D50" s="69"/>
      <c r="E50" s="69"/>
      <c r="F50" s="64"/>
      <c r="G50" s="64"/>
      <c r="H50" s="64"/>
      <c r="I50" s="64"/>
      <c r="J50" s="64"/>
      <c r="K50" s="136"/>
      <c r="L50" s="131"/>
      <c r="M50" s="123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17"/>
    </row>
    <row r="51" spans="3:47" s="63" customFormat="1" ht="18" x14ac:dyDescent="0.25">
      <c r="C51" s="64"/>
      <c r="D51" s="69"/>
      <c r="E51" s="69"/>
      <c r="F51" s="64"/>
      <c r="G51" s="64"/>
      <c r="H51" s="64"/>
      <c r="I51" s="64"/>
      <c r="J51" s="64"/>
      <c r="K51" s="136"/>
      <c r="L51" s="131"/>
      <c r="M51" s="123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17"/>
    </row>
    <row r="52" spans="3:47" s="63" customFormat="1" ht="18" x14ac:dyDescent="0.25">
      <c r="C52" s="64"/>
      <c r="D52" s="69"/>
      <c r="E52" s="69"/>
      <c r="F52" s="64"/>
      <c r="G52" s="64"/>
      <c r="H52" s="64"/>
      <c r="I52" s="64"/>
      <c r="J52" s="64"/>
      <c r="K52" s="136"/>
      <c r="L52" s="131"/>
      <c r="M52" s="123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17"/>
    </row>
    <row r="53" spans="3:47" s="63" customFormat="1" ht="18" x14ac:dyDescent="0.25">
      <c r="C53" s="64"/>
      <c r="D53" s="69"/>
      <c r="E53" s="69"/>
      <c r="F53" s="64"/>
      <c r="G53" s="64"/>
      <c r="H53" s="64"/>
      <c r="I53" s="64"/>
      <c r="J53" s="64"/>
      <c r="K53" s="136"/>
      <c r="L53" s="131"/>
      <c r="M53" s="123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17"/>
    </row>
    <row r="54" spans="3:47" s="63" customFormat="1" ht="18" x14ac:dyDescent="0.25">
      <c r="C54" s="64"/>
      <c r="D54" s="69"/>
      <c r="E54" s="69"/>
      <c r="F54" s="64"/>
      <c r="G54" s="64"/>
      <c r="H54" s="64"/>
      <c r="I54" s="64"/>
      <c r="J54" s="64"/>
      <c r="K54" s="136"/>
      <c r="L54" s="131"/>
      <c r="M54" s="123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17"/>
    </row>
    <row r="55" spans="3:47" s="63" customFormat="1" ht="18" x14ac:dyDescent="0.25">
      <c r="C55" s="64"/>
      <c r="D55" s="69"/>
      <c r="E55" s="69"/>
      <c r="F55" s="64"/>
      <c r="G55" s="64"/>
      <c r="H55" s="64"/>
      <c r="I55" s="64"/>
      <c r="J55" s="64"/>
      <c r="K55" s="136"/>
      <c r="L55" s="131"/>
      <c r="M55" s="123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17"/>
    </row>
    <row r="56" spans="3:47" s="63" customFormat="1" ht="18" x14ac:dyDescent="0.25">
      <c r="C56" s="64"/>
      <c r="D56" s="69"/>
      <c r="E56" s="69"/>
      <c r="F56" s="64"/>
      <c r="G56" s="64"/>
      <c r="H56" s="64"/>
      <c r="I56" s="64"/>
      <c r="J56" s="64"/>
      <c r="K56" s="136"/>
      <c r="L56" s="131"/>
      <c r="M56" s="123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17"/>
    </row>
    <row r="57" spans="3:47" s="63" customFormat="1" ht="18" x14ac:dyDescent="0.25">
      <c r="C57" s="64"/>
      <c r="D57" s="69"/>
      <c r="E57" s="69"/>
      <c r="F57" s="64"/>
      <c r="G57" s="64"/>
      <c r="H57" s="64"/>
      <c r="I57" s="64"/>
      <c r="J57" s="64"/>
      <c r="K57" s="136"/>
      <c r="L57" s="131"/>
      <c r="M57" s="123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17"/>
    </row>
    <row r="58" spans="3:47" s="63" customFormat="1" ht="18" x14ac:dyDescent="0.25">
      <c r="C58" s="64"/>
      <c r="D58" s="69"/>
      <c r="E58" s="69"/>
      <c r="F58" s="64"/>
      <c r="G58" s="64"/>
      <c r="H58" s="64"/>
      <c r="I58" s="64"/>
      <c r="J58" s="64"/>
      <c r="K58" s="136"/>
      <c r="L58" s="131"/>
      <c r="M58" s="123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17"/>
    </row>
    <row r="59" spans="3:47" s="63" customFormat="1" ht="18" x14ac:dyDescent="0.25">
      <c r="C59" s="64"/>
      <c r="D59" s="69"/>
      <c r="E59" s="69"/>
      <c r="F59" s="64"/>
      <c r="G59" s="64"/>
      <c r="H59" s="64"/>
      <c r="I59" s="64"/>
      <c r="J59" s="64"/>
      <c r="K59" s="136"/>
      <c r="L59" s="131"/>
      <c r="M59" s="123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17"/>
    </row>
    <row r="60" spans="3:47" s="63" customFormat="1" ht="18" x14ac:dyDescent="0.25">
      <c r="C60" s="64"/>
      <c r="D60" s="69"/>
      <c r="E60" s="69"/>
      <c r="F60" s="64"/>
      <c r="G60" s="64"/>
      <c r="H60" s="64"/>
      <c r="I60" s="64"/>
      <c r="J60" s="64"/>
      <c r="K60" s="136"/>
      <c r="L60" s="131"/>
      <c r="M60" s="123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17"/>
    </row>
    <row r="61" spans="3:47" s="63" customFormat="1" ht="18" x14ac:dyDescent="0.25">
      <c r="C61" s="64"/>
      <c r="D61" s="69"/>
      <c r="E61" s="69"/>
      <c r="F61" s="64"/>
      <c r="G61" s="64"/>
      <c r="H61" s="64"/>
      <c r="I61" s="64"/>
      <c r="J61" s="64"/>
      <c r="K61" s="136"/>
      <c r="L61" s="131"/>
      <c r="M61" s="123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17"/>
    </row>
    <row r="62" spans="3:47" s="63" customFormat="1" ht="18" x14ac:dyDescent="0.25">
      <c r="C62" s="64"/>
      <c r="D62" s="69"/>
      <c r="E62" s="69"/>
      <c r="F62" s="64"/>
      <c r="G62" s="64"/>
      <c r="H62" s="64"/>
      <c r="I62" s="64"/>
      <c r="J62" s="64"/>
      <c r="K62" s="136"/>
      <c r="L62" s="131"/>
      <c r="M62" s="123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17"/>
    </row>
    <row r="63" spans="3:47" s="63" customFormat="1" ht="18" x14ac:dyDescent="0.25">
      <c r="C63" s="64"/>
      <c r="D63" s="69"/>
      <c r="E63" s="69"/>
      <c r="F63" s="64"/>
      <c r="G63" s="64"/>
      <c r="H63" s="64"/>
      <c r="I63" s="64"/>
      <c r="J63" s="64"/>
      <c r="K63" s="136"/>
      <c r="L63" s="131"/>
      <c r="M63" s="123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17"/>
    </row>
    <row r="64" spans="3:47" s="63" customFormat="1" ht="18" x14ac:dyDescent="0.25">
      <c r="C64" s="64"/>
      <c r="D64" s="69"/>
      <c r="E64" s="69"/>
      <c r="F64" s="64"/>
      <c r="G64" s="64"/>
      <c r="H64" s="64"/>
      <c r="I64" s="64"/>
      <c r="J64" s="64"/>
      <c r="K64" s="136"/>
      <c r="L64" s="97"/>
      <c r="M64" s="123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17"/>
    </row>
    <row r="65" spans="3:47" s="63" customFormat="1" ht="18" x14ac:dyDescent="0.25">
      <c r="C65" s="64"/>
      <c r="D65" s="69"/>
      <c r="E65" s="69"/>
      <c r="F65" s="64"/>
      <c r="G65" s="64"/>
      <c r="H65" s="64"/>
      <c r="I65" s="64"/>
      <c r="J65" s="64"/>
      <c r="K65" s="136"/>
      <c r="L65" s="97"/>
      <c r="M65" s="123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17"/>
    </row>
    <row r="66" spans="3:47" s="63" customFormat="1" ht="15.75" x14ac:dyDescent="0.25">
      <c r="C66" s="64"/>
      <c r="D66" s="69"/>
      <c r="E66" s="69"/>
      <c r="F66" s="64"/>
      <c r="G66" s="64"/>
      <c r="H66" s="64"/>
      <c r="I66" s="64"/>
      <c r="J66" s="64"/>
      <c r="K66" s="137"/>
      <c r="L66" s="137"/>
      <c r="M66" s="137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17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17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17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17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17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17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17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17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17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17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17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17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17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17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17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17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17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17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17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17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17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17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17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17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17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17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17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17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17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>
        <v>7</v>
      </c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17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17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17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17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17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17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17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17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17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17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17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17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17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17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17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17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17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17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17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17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17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17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17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17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17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17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17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17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17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17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17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17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17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17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17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17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17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17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17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17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17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17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17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17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17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17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17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17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17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17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17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17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17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17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17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17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17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17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17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17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17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17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17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17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17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17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17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17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17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17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17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17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17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17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17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17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17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17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17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17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17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17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17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17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17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17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17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17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17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17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17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17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17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17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17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17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17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17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17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17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17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17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17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17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17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17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17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17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17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17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17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17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17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17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17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17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17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17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17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17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17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17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17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17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17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17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17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17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17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17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17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17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17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17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17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17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17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17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17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17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17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17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17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17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17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17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17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17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17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17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17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17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17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17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17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17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17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17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17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17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17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17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17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17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17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17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17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17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17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17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17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17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17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17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17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17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17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17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17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17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17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17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17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17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17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17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17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17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17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17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17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17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17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17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17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17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17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17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17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17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17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17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17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17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17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17"/>
    </row>
  </sheetData>
  <mergeCells count="35">
    <mergeCell ref="E1:R1"/>
    <mergeCell ref="AG3:AG4"/>
    <mergeCell ref="AA2:AA4"/>
    <mergeCell ref="Y2:Z3"/>
    <mergeCell ref="AD2:AD4"/>
    <mergeCell ref="AB2:AC3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80" zoomScaleNormal="80" workbookViewId="0">
      <pane xSplit="3" ySplit="4" topLeftCell="D122" activePane="bottomRight" state="frozen"/>
      <selection activeCell="C1" sqref="C1"/>
      <selection pane="topRight" activeCell="D1" sqref="D1"/>
      <selection pane="bottomLeft" activeCell="C5" sqref="C5"/>
      <selection pane="bottomRight" activeCell="C1" sqref="C1:R142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85" customWidth="1"/>
    <col min="5" max="5" width="14.7109375" style="60" customWidth="1"/>
    <col min="6" max="6" width="12.7109375" style="60" customWidth="1" outlineLevel="1"/>
    <col min="7" max="7" width="14.7109375" style="76" customWidth="1"/>
    <col min="8" max="8" width="14.7109375" style="61" customWidth="1"/>
    <col min="9" max="9" width="12.7109375" style="62" customWidth="1" outlineLevel="1"/>
    <col min="10" max="10" width="14.7109375" style="76" customWidth="1"/>
    <col min="11" max="11" width="14.7109375" style="61" customWidth="1"/>
    <col min="12" max="12" width="12.7109375" style="62" customWidth="1" outlineLevel="1"/>
    <col min="13" max="13" width="14.7109375" style="76" customWidth="1"/>
    <col min="14" max="14" width="14.7109375" style="61" customWidth="1"/>
    <col min="15" max="15" width="12.7109375" style="62" customWidth="1" outlineLevel="1"/>
    <col min="16" max="16" width="14.7109375" style="76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59" t="s">
        <v>192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49"/>
    </row>
    <row r="2" spans="1:22" ht="35.25" customHeight="1" x14ac:dyDescent="0.25">
      <c r="A2" s="160"/>
      <c r="B2" s="162"/>
      <c r="C2" s="156" t="s">
        <v>25</v>
      </c>
      <c r="D2" s="158" t="s">
        <v>184</v>
      </c>
      <c r="E2" s="158"/>
      <c r="F2" s="156" t="s">
        <v>131</v>
      </c>
      <c r="G2" s="157" t="s">
        <v>182</v>
      </c>
      <c r="H2" s="157"/>
      <c r="I2" s="156" t="s">
        <v>131</v>
      </c>
      <c r="J2" s="157" t="s">
        <v>170</v>
      </c>
      <c r="K2" s="157"/>
      <c r="L2" s="156" t="s">
        <v>131</v>
      </c>
      <c r="M2" s="157" t="s">
        <v>20</v>
      </c>
      <c r="N2" s="157"/>
      <c r="O2" s="156" t="s">
        <v>131</v>
      </c>
      <c r="P2" s="157" t="s">
        <v>21</v>
      </c>
      <c r="Q2" s="157"/>
      <c r="R2" s="156" t="s">
        <v>131</v>
      </c>
      <c r="S2" s="1"/>
      <c r="T2" s="1"/>
      <c r="U2" s="1"/>
      <c r="V2" s="1"/>
    </row>
    <row r="3" spans="1:22" ht="38.25" customHeight="1" x14ac:dyDescent="0.25">
      <c r="A3" s="161"/>
      <c r="B3" s="161"/>
      <c r="C3" s="156"/>
      <c r="D3" s="77" t="s">
        <v>188</v>
      </c>
      <c r="E3" s="32" t="s">
        <v>191</v>
      </c>
      <c r="F3" s="156"/>
      <c r="G3" s="77" t="s">
        <v>188</v>
      </c>
      <c r="H3" s="32" t="s">
        <v>191</v>
      </c>
      <c r="I3" s="156"/>
      <c r="J3" s="77" t="s">
        <v>188</v>
      </c>
      <c r="K3" s="32" t="s">
        <v>191</v>
      </c>
      <c r="L3" s="156"/>
      <c r="M3" s="77" t="s">
        <v>188</v>
      </c>
      <c r="N3" s="32" t="s">
        <v>191</v>
      </c>
      <c r="O3" s="156"/>
      <c r="P3" s="77" t="s">
        <v>188</v>
      </c>
      <c r="Q3" s="32" t="s">
        <v>191</v>
      </c>
      <c r="R3" s="156"/>
      <c r="S3" s="1"/>
      <c r="T3" s="1"/>
      <c r="U3" s="1"/>
      <c r="V3" s="1"/>
    </row>
    <row r="4" spans="1:22" s="45" customFormat="1" ht="12.75" x14ac:dyDescent="0.2">
      <c r="A4" s="43" t="s">
        <v>29</v>
      </c>
      <c r="B4" s="43" t="s">
        <v>30</v>
      </c>
      <c r="C4" s="50" t="s">
        <v>31</v>
      </c>
      <c r="D4" s="83">
        <v>2</v>
      </c>
      <c r="E4" s="50">
        <v>2</v>
      </c>
      <c r="F4" s="50">
        <v>3</v>
      </c>
      <c r="G4" s="83">
        <v>5</v>
      </c>
      <c r="H4" s="50">
        <v>5</v>
      </c>
      <c r="I4" s="50">
        <v>6</v>
      </c>
      <c r="J4" s="83">
        <v>5</v>
      </c>
      <c r="K4" s="50">
        <v>5</v>
      </c>
      <c r="L4" s="51">
        <f t="shared" ref="L4:R4" si="0">K4+1</f>
        <v>6</v>
      </c>
      <c r="M4" s="83">
        <v>5</v>
      </c>
      <c r="N4" s="50">
        <v>5</v>
      </c>
      <c r="O4" s="51">
        <f t="shared" si="0"/>
        <v>6</v>
      </c>
      <c r="P4" s="83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88" t="s">
        <v>130</v>
      </c>
      <c r="D5" s="89">
        <f>SUM(D6:D9)</f>
        <v>1237.9000000000001</v>
      </c>
      <c r="E5" s="89">
        <f>SUM(E6:E9)</f>
        <v>795.1</v>
      </c>
      <c r="F5" s="90">
        <f t="shared" ref="F5:F36" si="1">IF(D5=0," ",IF(E5/D5*100&gt;200,"св.200",E5/D5))</f>
        <v>0.6422974392115679</v>
      </c>
      <c r="G5" s="89">
        <f>SUM(G6:G9)</f>
        <v>726.49999999999989</v>
      </c>
      <c r="H5" s="89">
        <f>SUM(H6:H9)</f>
        <v>387.50000000000006</v>
      </c>
      <c r="I5" s="90">
        <f t="shared" ref="I5:I47" si="2">IF(G5=0," ",IF(H5/G5*100&gt;200,"св.200",H5/G5))</f>
        <v>0.53337921541638011</v>
      </c>
      <c r="J5" s="89">
        <f t="shared" ref="J5:K5" si="3">SUM(J6:J9)</f>
        <v>0</v>
      </c>
      <c r="K5" s="89">
        <f t="shared" si="3"/>
        <v>0</v>
      </c>
      <c r="L5" s="90" t="str">
        <f t="shared" ref="L5:L35" si="4">IF(J5=0," ",IF(K5/J5*100&gt;200,"св.200",K5/J5))</f>
        <v xml:space="preserve"> </v>
      </c>
      <c r="M5" s="89">
        <f t="shared" ref="M5" si="5">SUM(M6:M9)</f>
        <v>187.5</v>
      </c>
      <c r="N5" s="89">
        <f t="shared" ref="N5" si="6">SUM(N6:N9)</f>
        <v>107.60000000000001</v>
      </c>
      <c r="O5" s="90">
        <f t="shared" ref="O5:O36" si="7">IF(M5=0," ",IF(N5/M5*100&gt;200,"св.200",N5/M5))</f>
        <v>0.57386666666666675</v>
      </c>
      <c r="P5" s="89">
        <f t="shared" ref="P5" si="8">SUM(P6:P9)</f>
        <v>323.89999999999998</v>
      </c>
      <c r="Q5" s="89">
        <f t="shared" ref="Q5" si="9">SUM(Q6:Q9)</f>
        <v>300</v>
      </c>
      <c r="R5" s="90">
        <f t="shared" ref="R5:R36" si="10">IF(P5=0," ",IF(Q5/P5*100&gt;200,"св.200",Q5/P5))</f>
        <v>0.92621179376350737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177</v>
      </c>
      <c r="D6" s="84">
        <f>(G6+J6+M6+P6)</f>
        <v>945.8</v>
      </c>
      <c r="E6" s="53">
        <f>H6+K6+N6+Q6</f>
        <v>529.6</v>
      </c>
      <c r="F6" s="54">
        <f t="shared" si="1"/>
        <v>0.55994924931275114</v>
      </c>
      <c r="G6" s="84">
        <v>723</v>
      </c>
      <c r="H6" s="146">
        <v>383.1</v>
      </c>
      <c r="I6" s="54">
        <f t="shared" si="2"/>
        <v>0.52987551867219918</v>
      </c>
      <c r="J6" s="84"/>
      <c r="K6" s="126"/>
      <c r="L6" s="54" t="str">
        <f t="shared" si="4"/>
        <v xml:space="preserve"> </v>
      </c>
      <c r="M6" s="84">
        <v>131.5</v>
      </c>
      <c r="N6" s="53">
        <v>71.8</v>
      </c>
      <c r="O6" s="54">
        <f>IF(M6=0," ",IF(N6/M6*100&gt;200,"св.200",N6/M6))</f>
        <v>0.54600760456273767</v>
      </c>
      <c r="P6" s="84">
        <v>91.3</v>
      </c>
      <c r="Q6" s="53">
        <v>74.7</v>
      </c>
      <c r="R6" s="54">
        <f t="shared" si="10"/>
        <v>0.81818181818181823</v>
      </c>
      <c r="S6" s="1"/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129</v>
      </c>
      <c r="D7" s="84">
        <f>(G7+J7+M7+P7)</f>
        <v>53.6</v>
      </c>
      <c r="E7" s="53">
        <f>H7+K7+N7+Q7</f>
        <v>33.799999999999997</v>
      </c>
      <c r="F7" s="54">
        <f t="shared" si="1"/>
        <v>0.63059701492537301</v>
      </c>
      <c r="G7" s="84">
        <v>1.8</v>
      </c>
      <c r="H7" s="146">
        <v>3.3</v>
      </c>
      <c r="I7" s="54">
        <f t="shared" si="2"/>
        <v>1.8333333333333333</v>
      </c>
      <c r="J7" s="84"/>
      <c r="K7" s="126"/>
      <c r="L7" s="54" t="str">
        <f t="shared" si="4"/>
        <v xml:space="preserve"> </v>
      </c>
      <c r="M7" s="84">
        <v>15.6</v>
      </c>
      <c r="N7" s="53">
        <v>14.9</v>
      </c>
      <c r="O7" s="54">
        <f>IF(M7=0," ",IF(N7/M7*100&gt;200,"св.200",N7/M7))</f>
        <v>0.95512820512820518</v>
      </c>
      <c r="P7" s="84">
        <v>36.200000000000003</v>
      </c>
      <c r="Q7" s="53">
        <v>15.6</v>
      </c>
      <c r="R7" s="54">
        <f t="shared" si="10"/>
        <v>0.43093922651933697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128</v>
      </c>
      <c r="D8" s="84">
        <f>(G8+J8+M8+P8)</f>
        <v>128.29999999999998</v>
      </c>
      <c r="E8" s="53">
        <f>H8+K8+N8+Q8</f>
        <v>119.7</v>
      </c>
      <c r="F8" s="54">
        <f t="shared" si="1"/>
        <v>0.9329696024941545</v>
      </c>
      <c r="G8" s="84">
        <v>0.3</v>
      </c>
      <c r="H8" s="146">
        <v>0.3</v>
      </c>
      <c r="I8" s="54">
        <f t="shared" si="2"/>
        <v>1</v>
      </c>
      <c r="J8" s="84"/>
      <c r="K8" s="126"/>
      <c r="L8" s="54" t="str">
        <f t="shared" si="4"/>
        <v xml:space="preserve"> </v>
      </c>
      <c r="M8" s="84">
        <v>36.4</v>
      </c>
      <c r="N8" s="53">
        <v>16</v>
      </c>
      <c r="O8" s="54">
        <f>IF(M8=0," ",IF(N8/M8*100&gt;200,"св.200",N8/M8))</f>
        <v>0.43956043956043955</v>
      </c>
      <c r="P8" s="84">
        <v>91.6</v>
      </c>
      <c r="Q8" s="53">
        <v>103.4</v>
      </c>
      <c r="R8" s="54">
        <f t="shared" si="10"/>
        <v>1.1288209606986901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127</v>
      </c>
      <c r="D9" s="84">
        <f>(G9+J9+M9+P9)</f>
        <v>110.2</v>
      </c>
      <c r="E9" s="53">
        <f>H9+K9+N9+Q9</f>
        <v>112</v>
      </c>
      <c r="F9" s="54">
        <f t="shared" si="1"/>
        <v>1.0163339382940109</v>
      </c>
      <c r="G9" s="84">
        <v>1.4</v>
      </c>
      <c r="H9" s="146">
        <v>0.8</v>
      </c>
      <c r="I9" s="54">
        <f t="shared" si="2"/>
        <v>0.57142857142857151</v>
      </c>
      <c r="J9" s="84"/>
      <c r="K9" s="126"/>
      <c r="L9" s="54" t="str">
        <f t="shared" si="4"/>
        <v xml:space="preserve"> </v>
      </c>
      <c r="M9" s="84">
        <v>4</v>
      </c>
      <c r="N9" s="53">
        <v>4.9000000000000004</v>
      </c>
      <c r="O9" s="54">
        <f>IF(M9=0," ",IF(N9/M9*100&gt;200,"св.200",N9/M9))</f>
        <v>1.2250000000000001</v>
      </c>
      <c r="P9" s="84">
        <v>104.8</v>
      </c>
      <c r="Q9" s="53">
        <v>106.3</v>
      </c>
      <c r="R9" s="54">
        <f t="shared" si="10"/>
        <v>1.0143129770992367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88" t="s">
        <v>126</v>
      </c>
      <c r="D10" s="89">
        <f>SUM(D11:D16)</f>
        <v>2686.1</v>
      </c>
      <c r="E10" s="89">
        <f>SUM(E11:E16)</f>
        <v>2580.2999999999997</v>
      </c>
      <c r="F10" s="90">
        <f t="shared" si="1"/>
        <v>0.96061203976024712</v>
      </c>
      <c r="G10" s="89">
        <f t="shared" ref="G10:H10" si="11">SUM(G11:G16)</f>
        <v>547.5</v>
      </c>
      <c r="H10" s="89">
        <f t="shared" si="11"/>
        <v>659.2</v>
      </c>
      <c r="I10" s="90">
        <f t="shared" si="2"/>
        <v>1.2040182648401827</v>
      </c>
      <c r="J10" s="89">
        <f t="shared" ref="J10" si="12">SUM(J11:J16)</f>
        <v>4.9000000000000004</v>
      </c>
      <c r="K10" s="89">
        <f t="shared" ref="K10" si="13">SUM(K11:K16)</f>
        <v>5.6</v>
      </c>
      <c r="L10" s="90">
        <f t="shared" si="4"/>
        <v>1.1428571428571428</v>
      </c>
      <c r="M10" s="89">
        <f t="shared" ref="M10" si="14">SUM(M11:M16)</f>
        <v>580.9</v>
      </c>
      <c r="N10" s="89">
        <f t="shared" ref="N10" si="15">SUM(N11:N16)</f>
        <v>720.4</v>
      </c>
      <c r="O10" s="90">
        <f t="shared" si="7"/>
        <v>1.2401446032019281</v>
      </c>
      <c r="P10" s="89">
        <f t="shared" ref="P10" si="16">SUM(P11:P16)</f>
        <v>1552.8</v>
      </c>
      <c r="Q10" s="89">
        <f t="shared" ref="Q10" si="17">SUM(Q11:Q16)</f>
        <v>1195.0999999999999</v>
      </c>
      <c r="R10" s="90">
        <f t="shared" si="10"/>
        <v>0.76964193714580109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125</v>
      </c>
      <c r="D11" s="84">
        <f t="shared" ref="D11:D16" si="18">(G11+J11+M11+P11)</f>
        <v>333</v>
      </c>
      <c r="E11" s="53">
        <f t="shared" ref="E11:E16" si="19">H11+K11+N11+Q11</f>
        <v>311.2</v>
      </c>
      <c r="F11" s="54">
        <f t="shared" si="1"/>
        <v>0.9345345345345345</v>
      </c>
      <c r="G11" s="84">
        <v>3.9</v>
      </c>
      <c r="H11" s="120">
        <v>2.6</v>
      </c>
      <c r="I11" s="54">
        <f t="shared" si="2"/>
        <v>0.66666666666666674</v>
      </c>
      <c r="J11" s="84"/>
      <c r="K11" s="126"/>
      <c r="L11" s="54" t="str">
        <f t="shared" si="4"/>
        <v xml:space="preserve"> </v>
      </c>
      <c r="M11" s="84">
        <v>141.4</v>
      </c>
      <c r="N11" s="53">
        <v>176.7</v>
      </c>
      <c r="O11" s="54">
        <f t="shared" si="7"/>
        <v>1.2496463932107496</v>
      </c>
      <c r="P11" s="84">
        <v>187.7</v>
      </c>
      <c r="Q11" s="53">
        <v>131.9</v>
      </c>
      <c r="R11" s="54">
        <f t="shared" si="10"/>
        <v>0.70271710175812474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124</v>
      </c>
      <c r="D12" s="84">
        <f t="shared" si="18"/>
        <v>689.5</v>
      </c>
      <c r="E12" s="53">
        <f t="shared" si="19"/>
        <v>649.89999999999986</v>
      </c>
      <c r="F12" s="54">
        <f t="shared" si="1"/>
        <v>0.94256707759245806</v>
      </c>
      <c r="G12" s="84">
        <v>506.9</v>
      </c>
      <c r="H12" s="120">
        <v>533.29999999999995</v>
      </c>
      <c r="I12" s="54">
        <f>IF(G12=0," ",IF(H12/G12*100&gt;200,"св.200",H12/G12))</f>
        <v>1.0520812783586506</v>
      </c>
      <c r="J12" s="84"/>
      <c r="K12" s="126"/>
      <c r="L12" s="54" t="str">
        <f t="shared" si="4"/>
        <v xml:space="preserve"> </v>
      </c>
      <c r="M12" s="84">
        <v>79.900000000000006</v>
      </c>
      <c r="N12" s="53">
        <v>68.3</v>
      </c>
      <c r="O12" s="54">
        <f t="shared" si="7"/>
        <v>0.85481852315394236</v>
      </c>
      <c r="P12" s="84">
        <v>102.7</v>
      </c>
      <c r="Q12" s="53">
        <v>48.3</v>
      </c>
      <c r="R12" s="54">
        <f t="shared" si="10"/>
        <v>0.47030185004868547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123</v>
      </c>
      <c r="D13" s="84">
        <f t="shared" si="18"/>
        <v>386.7</v>
      </c>
      <c r="E13" s="53">
        <f t="shared" si="19"/>
        <v>557.70000000000005</v>
      </c>
      <c r="F13" s="54">
        <f t="shared" si="1"/>
        <v>1.4422032583397983</v>
      </c>
      <c r="G13" s="84">
        <v>33.6</v>
      </c>
      <c r="H13" s="120">
        <v>83.6</v>
      </c>
      <c r="I13" s="54" t="str">
        <f t="shared" si="2"/>
        <v>св.200</v>
      </c>
      <c r="J13" s="84"/>
      <c r="K13" s="126"/>
      <c r="L13" s="54" t="str">
        <f t="shared" si="4"/>
        <v xml:space="preserve"> </v>
      </c>
      <c r="M13" s="84">
        <v>252.1</v>
      </c>
      <c r="N13" s="53">
        <v>380.6</v>
      </c>
      <c r="O13" s="54">
        <f t="shared" si="7"/>
        <v>1.5097183657278859</v>
      </c>
      <c r="P13" s="84">
        <v>101</v>
      </c>
      <c r="Q13" s="53">
        <v>93.5</v>
      </c>
      <c r="R13" s="54">
        <f t="shared" si="10"/>
        <v>0.92574257425742579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86</v>
      </c>
      <c r="D14" s="84">
        <f t="shared" si="18"/>
        <v>339.8</v>
      </c>
      <c r="E14" s="53">
        <f t="shared" si="19"/>
        <v>246.79999999999998</v>
      </c>
      <c r="F14" s="54">
        <f t="shared" si="1"/>
        <v>0.72630959387875216</v>
      </c>
      <c r="G14" s="84">
        <v>1.3</v>
      </c>
      <c r="H14" s="120">
        <v>4</v>
      </c>
      <c r="I14" s="54" t="str">
        <f t="shared" si="2"/>
        <v>св.200</v>
      </c>
      <c r="J14" s="84"/>
      <c r="K14" s="126"/>
      <c r="L14" s="54" t="str">
        <f t="shared" si="4"/>
        <v xml:space="preserve"> </v>
      </c>
      <c r="M14" s="84">
        <v>32.5</v>
      </c>
      <c r="N14" s="53">
        <v>27.7</v>
      </c>
      <c r="O14" s="54">
        <f t="shared" si="7"/>
        <v>0.85230769230769232</v>
      </c>
      <c r="P14" s="84">
        <v>306</v>
      </c>
      <c r="Q14" s="53">
        <v>215.1</v>
      </c>
      <c r="R14" s="54">
        <f t="shared" si="10"/>
        <v>0.70294117647058818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122</v>
      </c>
      <c r="D15" s="84">
        <f t="shared" si="18"/>
        <v>161.69999999999999</v>
      </c>
      <c r="E15" s="53">
        <f t="shared" si="19"/>
        <v>136.5</v>
      </c>
      <c r="F15" s="54">
        <f t="shared" si="1"/>
        <v>0.84415584415584421</v>
      </c>
      <c r="G15" s="84">
        <v>0.2</v>
      </c>
      <c r="H15" s="120">
        <v>0.7</v>
      </c>
      <c r="I15" s="54" t="str">
        <f t="shared" si="2"/>
        <v>св.200</v>
      </c>
      <c r="J15" s="84"/>
      <c r="K15" s="126"/>
      <c r="L15" s="54" t="str">
        <f t="shared" si="4"/>
        <v xml:space="preserve"> </v>
      </c>
      <c r="M15" s="84">
        <v>15.4</v>
      </c>
      <c r="N15" s="53">
        <v>12.3</v>
      </c>
      <c r="O15" s="54">
        <f t="shared" si="7"/>
        <v>0.79870129870129869</v>
      </c>
      <c r="P15" s="84">
        <v>146.1</v>
      </c>
      <c r="Q15" s="53">
        <v>123.5</v>
      </c>
      <c r="R15" s="54">
        <f t="shared" si="10"/>
        <v>0.84531143052703628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121</v>
      </c>
      <c r="D16" s="84">
        <f t="shared" si="18"/>
        <v>775.4</v>
      </c>
      <c r="E16" s="53">
        <f t="shared" si="19"/>
        <v>678.19999999999993</v>
      </c>
      <c r="F16" s="54">
        <f t="shared" si="1"/>
        <v>0.87464534433840591</v>
      </c>
      <c r="G16" s="84">
        <v>1.6</v>
      </c>
      <c r="H16" s="120">
        <v>35</v>
      </c>
      <c r="I16" s="54" t="str">
        <f t="shared" si="2"/>
        <v>св.200</v>
      </c>
      <c r="J16" s="84">
        <v>4.9000000000000004</v>
      </c>
      <c r="K16" s="126">
        <v>5.6</v>
      </c>
      <c r="L16" s="54">
        <f>IF(J16=0," ",IF(K16/J16*100&gt;200,"св.200",K16/J16))</f>
        <v>1.1428571428571428</v>
      </c>
      <c r="M16" s="84">
        <v>59.6</v>
      </c>
      <c r="N16" s="53">
        <v>54.8</v>
      </c>
      <c r="O16" s="54">
        <f t="shared" si="7"/>
        <v>0.91946308724832204</v>
      </c>
      <c r="P16" s="84">
        <v>709.3</v>
      </c>
      <c r="Q16" s="53">
        <v>582.79999999999995</v>
      </c>
      <c r="R16" s="54">
        <f t="shared" si="10"/>
        <v>0.82165515296771463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88" t="s">
        <v>120</v>
      </c>
      <c r="D17" s="89">
        <f>SUM(D18:D22)</f>
        <v>4701.1000000000004</v>
      </c>
      <c r="E17" s="89">
        <f>SUM(E18:E22)</f>
        <v>3730.5999999999995</v>
      </c>
      <c r="F17" s="90">
        <f t="shared" si="1"/>
        <v>0.79355895428729428</v>
      </c>
      <c r="G17" s="89">
        <f t="shared" ref="G17:H17" si="20">SUM(G18:G22)</f>
        <v>743.6</v>
      </c>
      <c r="H17" s="89">
        <f t="shared" si="20"/>
        <v>634.69999999999993</v>
      </c>
      <c r="I17" s="90">
        <f t="shared" si="2"/>
        <v>0.85355029585798803</v>
      </c>
      <c r="J17" s="89">
        <f t="shared" ref="J17" si="21">SUM(J18:J22)</f>
        <v>1.2</v>
      </c>
      <c r="K17" s="89">
        <f t="shared" ref="K17" si="22">SUM(K18:K22)</f>
        <v>0.4</v>
      </c>
      <c r="L17" s="90">
        <f t="shared" si="4"/>
        <v>0.33333333333333337</v>
      </c>
      <c r="M17" s="89">
        <f t="shared" ref="M17" si="23">SUM(M18:M22)</f>
        <v>1796.7999999999997</v>
      </c>
      <c r="N17" s="89">
        <f t="shared" ref="N17" si="24">SUM(N18:N22)</f>
        <v>1296.2</v>
      </c>
      <c r="O17" s="90">
        <f t="shared" si="7"/>
        <v>0.72139358860195912</v>
      </c>
      <c r="P17" s="89">
        <f t="shared" ref="P17" si="25">SUM(P18:P22)</f>
        <v>2159.5</v>
      </c>
      <c r="Q17" s="89">
        <f t="shared" ref="Q17" si="26">SUM(Q18:Q22)</f>
        <v>1799.3000000000002</v>
      </c>
      <c r="R17" s="90">
        <f t="shared" si="10"/>
        <v>0.83320213012271371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119</v>
      </c>
      <c r="D18" s="84">
        <f>(G18+J18+M18+P18)</f>
        <v>1702.3</v>
      </c>
      <c r="E18" s="53">
        <f>H18+K18+N18+Q18</f>
        <v>1304.5999999999999</v>
      </c>
      <c r="F18" s="54">
        <f t="shared" si="1"/>
        <v>0.76637490454091517</v>
      </c>
      <c r="G18" s="84">
        <v>579.79999999999995</v>
      </c>
      <c r="H18" s="120">
        <v>454.3</v>
      </c>
      <c r="I18" s="54">
        <f t="shared" si="2"/>
        <v>0.78354605036219394</v>
      </c>
      <c r="J18" s="84">
        <v>1.2</v>
      </c>
      <c r="K18" s="126">
        <v>0.4</v>
      </c>
      <c r="L18" s="54">
        <f t="shared" si="4"/>
        <v>0.33333333333333337</v>
      </c>
      <c r="M18" s="84">
        <v>558.1</v>
      </c>
      <c r="N18" s="53">
        <v>343.3</v>
      </c>
      <c r="O18" s="54">
        <f t="shared" si="7"/>
        <v>0.61512273786059846</v>
      </c>
      <c r="P18" s="84">
        <v>563.20000000000005</v>
      </c>
      <c r="Q18" s="53">
        <v>506.6</v>
      </c>
      <c r="R18" s="54">
        <f t="shared" si="10"/>
        <v>0.89950284090909083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118</v>
      </c>
      <c r="D19" s="84">
        <f>(G19+J19+M19+P19)</f>
        <v>1601.4</v>
      </c>
      <c r="E19" s="53">
        <f>H19+K19+N19+Q19</f>
        <v>1174.0999999999999</v>
      </c>
      <c r="F19" s="54">
        <f t="shared" si="1"/>
        <v>0.73317097539652798</v>
      </c>
      <c r="G19" s="84">
        <v>149.69999999999999</v>
      </c>
      <c r="H19" s="120">
        <v>169.4</v>
      </c>
      <c r="I19" s="54">
        <f t="shared" si="2"/>
        <v>1.1315965263861056</v>
      </c>
      <c r="J19" s="84"/>
      <c r="K19" s="126"/>
      <c r="L19" s="54" t="str">
        <f t="shared" si="4"/>
        <v xml:space="preserve"> </v>
      </c>
      <c r="M19" s="84">
        <v>1058.4000000000001</v>
      </c>
      <c r="N19" s="53">
        <v>713.1</v>
      </c>
      <c r="O19" s="54">
        <f t="shared" si="7"/>
        <v>0.6737528344671202</v>
      </c>
      <c r="P19" s="84">
        <v>393.3</v>
      </c>
      <c r="Q19" s="53">
        <v>291.60000000000002</v>
      </c>
      <c r="R19" s="54">
        <f t="shared" si="10"/>
        <v>0.74141876430205955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117</v>
      </c>
      <c r="D20" s="84">
        <f>(G20+J20+M20+P20)</f>
        <v>608</v>
      </c>
      <c r="E20" s="53">
        <f>H20+K20+N20+Q20</f>
        <v>559.70000000000005</v>
      </c>
      <c r="F20" s="54">
        <f t="shared" si="1"/>
        <v>0.92055921052631584</v>
      </c>
      <c r="G20" s="84">
        <v>7.6</v>
      </c>
      <c r="H20" s="120">
        <v>7.8</v>
      </c>
      <c r="I20" s="54">
        <f t="shared" si="2"/>
        <v>1.0263157894736843</v>
      </c>
      <c r="J20" s="84"/>
      <c r="K20" s="126"/>
      <c r="L20" s="54" t="str">
        <f t="shared" si="4"/>
        <v xml:space="preserve"> </v>
      </c>
      <c r="M20" s="84">
        <v>102.1</v>
      </c>
      <c r="N20" s="53">
        <v>101.1</v>
      </c>
      <c r="O20" s="54">
        <f t="shared" si="7"/>
        <v>0.99020568070519099</v>
      </c>
      <c r="P20" s="84">
        <v>498.3</v>
      </c>
      <c r="Q20" s="53">
        <v>450.8</v>
      </c>
      <c r="R20" s="54">
        <f t="shared" si="10"/>
        <v>0.90467589805338144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178</v>
      </c>
      <c r="D21" s="84">
        <f>(G21+J21+M21+P21)</f>
        <v>458.8</v>
      </c>
      <c r="E21" s="53">
        <f>H21+K21+N21+Q21</f>
        <v>359.5</v>
      </c>
      <c r="F21" s="54">
        <f t="shared" si="1"/>
        <v>0.78356582388840457</v>
      </c>
      <c r="G21" s="84">
        <v>6.4</v>
      </c>
      <c r="H21" s="120">
        <v>0.3</v>
      </c>
      <c r="I21" s="54">
        <f t="shared" si="2"/>
        <v>4.6874999999999993E-2</v>
      </c>
      <c r="J21" s="84">
        <v>0</v>
      </c>
      <c r="K21" s="126"/>
      <c r="L21" s="54" t="str">
        <f t="shared" si="4"/>
        <v xml:space="preserve"> </v>
      </c>
      <c r="M21" s="84">
        <v>6.1</v>
      </c>
      <c r="N21" s="53">
        <v>8.8000000000000007</v>
      </c>
      <c r="O21" s="54">
        <f t="shared" si="7"/>
        <v>1.4426229508196724</v>
      </c>
      <c r="P21" s="84">
        <v>446.3</v>
      </c>
      <c r="Q21" s="53">
        <v>350.4</v>
      </c>
      <c r="R21" s="54">
        <f t="shared" si="10"/>
        <v>0.78512211516916863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116</v>
      </c>
      <c r="D22" s="84">
        <f>(G22+J22+M22+P22)</f>
        <v>330.59999999999997</v>
      </c>
      <c r="E22" s="53">
        <f>H22+K22+N22+Q22</f>
        <v>332.70000000000005</v>
      </c>
      <c r="F22" s="54">
        <f t="shared" si="1"/>
        <v>1.0063520871143379</v>
      </c>
      <c r="G22" s="84">
        <v>0.1</v>
      </c>
      <c r="H22" s="120">
        <v>2.9</v>
      </c>
      <c r="I22" s="54" t="str">
        <f t="shared" si="2"/>
        <v>св.200</v>
      </c>
      <c r="J22" s="84"/>
      <c r="K22" s="126"/>
      <c r="L22" s="54" t="str">
        <f t="shared" si="4"/>
        <v xml:space="preserve"> </v>
      </c>
      <c r="M22" s="84">
        <v>72.099999999999994</v>
      </c>
      <c r="N22" s="53">
        <v>129.9</v>
      </c>
      <c r="O22" s="54">
        <f t="shared" si="7"/>
        <v>1.8016643550624136</v>
      </c>
      <c r="P22" s="84">
        <v>258.39999999999998</v>
      </c>
      <c r="Q22" s="53">
        <v>199.9</v>
      </c>
      <c r="R22" s="54">
        <f t="shared" si="10"/>
        <v>0.77360681114551089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88" t="s">
        <v>148</v>
      </c>
      <c r="D23" s="89">
        <f>SUM(D24:D28)</f>
        <v>5201.7000000000007</v>
      </c>
      <c r="E23" s="89">
        <f>SUM(E24:E28)</f>
        <v>6155.2</v>
      </c>
      <c r="F23" s="90">
        <f t="shared" si="1"/>
        <v>1.1833054578310935</v>
      </c>
      <c r="G23" s="89">
        <f t="shared" ref="G23:H23" si="27">SUM(G24:G28)</f>
        <v>1425.5</v>
      </c>
      <c r="H23" s="89">
        <f t="shared" si="27"/>
        <v>2040.8000000000002</v>
      </c>
      <c r="I23" s="90">
        <f t="shared" si="2"/>
        <v>1.4316380217467557</v>
      </c>
      <c r="J23" s="89">
        <f t="shared" ref="J23" si="28">SUM(J24:J28)</f>
        <v>0</v>
      </c>
      <c r="K23" s="89">
        <f t="shared" ref="K23" si="29">SUM(K24:K28)</f>
        <v>0</v>
      </c>
      <c r="L23" s="90" t="str">
        <f t="shared" si="4"/>
        <v xml:space="preserve"> </v>
      </c>
      <c r="M23" s="89">
        <f t="shared" ref="M23" si="30">SUM(M24:M28)</f>
        <v>1373.9</v>
      </c>
      <c r="N23" s="89">
        <f t="shared" ref="N23" si="31">SUM(N24:N28)</f>
        <v>1414.8</v>
      </c>
      <c r="O23" s="90">
        <f t="shared" si="7"/>
        <v>1.0297692699614236</v>
      </c>
      <c r="P23" s="89">
        <f t="shared" ref="P23" si="32">SUM(P24:P28)</f>
        <v>2402.3000000000002</v>
      </c>
      <c r="Q23" s="89">
        <f t="shared" ref="Q23" si="33">SUM(Q24:Q28)</f>
        <v>2699.5999999999995</v>
      </c>
      <c r="R23" s="90">
        <f t="shared" si="10"/>
        <v>1.1237564001165548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132</v>
      </c>
      <c r="D24" s="84">
        <f>(G24+J24+M24+P24)</f>
        <v>2633.7</v>
      </c>
      <c r="E24" s="53">
        <f>H24+K24+N24+Q24</f>
        <v>3926.5</v>
      </c>
      <c r="F24" s="54">
        <f t="shared" si="1"/>
        <v>1.4908683601017581</v>
      </c>
      <c r="G24" s="84">
        <v>1412.3</v>
      </c>
      <c r="H24" s="120">
        <v>2021.4</v>
      </c>
      <c r="I24" s="54">
        <f t="shared" si="2"/>
        <v>1.4312823054591801</v>
      </c>
      <c r="J24" s="84"/>
      <c r="K24" s="126"/>
      <c r="L24" s="54" t="str">
        <f t="shared" si="4"/>
        <v xml:space="preserve"> </v>
      </c>
      <c r="M24" s="84">
        <v>878.7</v>
      </c>
      <c r="N24" s="53">
        <v>984.5</v>
      </c>
      <c r="O24" s="54">
        <f t="shared" si="7"/>
        <v>1.1204051439626721</v>
      </c>
      <c r="P24" s="84">
        <v>342.7</v>
      </c>
      <c r="Q24" s="53">
        <v>920.6</v>
      </c>
      <c r="R24" s="54" t="str">
        <f t="shared" si="10"/>
        <v>св.200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115</v>
      </c>
      <c r="D25" s="84">
        <f>(G25+J25+M25+P25)</f>
        <v>991.9</v>
      </c>
      <c r="E25" s="53">
        <f>H25+K25+N25+Q25</f>
        <v>780.4</v>
      </c>
      <c r="F25" s="54">
        <f t="shared" si="1"/>
        <v>0.78677286016735559</v>
      </c>
      <c r="G25" s="84">
        <v>9.1999999999999993</v>
      </c>
      <c r="H25" s="120">
        <v>12.2</v>
      </c>
      <c r="I25" s="54">
        <f t="shared" si="2"/>
        <v>1.3260869565217392</v>
      </c>
      <c r="J25" s="84"/>
      <c r="K25" s="126"/>
      <c r="L25" s="54" t="str">
        <f>IF(K25=0," ",IF(K25/J25*100&gt;200,"св.200",K25/J25))</f>
        <v xml:space="preserve"> </v>
      </c>
      <c r="M25" s="84">
        <v>208.9</v>
      </c>
      <c r="N25" s="53">
        <v>135.69999999999999</v>
      </c>
      <c r="O25" s="54">
        <f t="shared" si="7"/>
        <v>0.64959310674964088</v>
      </c>
      <c r="P25" s="84">
        <v>773.8</v>
      </c>
      <c r="Q25" s="53">
        <v>632.5</v>
      </c>
      <c r="R25" s="54">
        <f t="shared" si="10"/>
        <v>0.81739467562677703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114</v>
      </c>
      <c r="D26" s="84">
        <f>(G26+J26+M26+P26)</f>
        <v>362.3</v>
      </c>
      <c r="E26" s="53">
        <f>H26+K26+N26+Q26</f>
        <v>370.3</v>
      </c>
      <c r="F26" s="54">
        <f t="shared" si="1"/>
        <v>1.0220811482197074</v>
      </c>
      <c r="G26" s="84">
        <v>0.5</v>
      </c>
      <c r="H26" s="120">
        <v>4.0999999999999996</v>
      </c>
      <c r="I26" s="54" t="str">
        <f t="shared" si="2"/>
        <v>св.200</v>
      </c>
      <c r="J26" s="84"/>
      <c r="K26" s="126"/>
      <c r="L26" s="54" t="str">
        <f t="shared" si="4"/>
        <v xml:space="preserve"> </v>
      </c>
      <c r="M26" s="84">
        <v>7.6</v>
      </c>
      <c r="N26" s="53">
        <v>7.1</v>
      </c>
      <c r="O26" s="54">
        <f t="shared" si="7"/>
        <v>0.93421052631578949</v>
      </c>
      <c r="P26" s="84">
        <v>354.2</v>
      </c>
      <c r="Q26" s="53">
        <v>359.1</v>
      </c>
      <c r="R26" s="54">
        <f t="shared" si="10"/>
        <v>1.0138339920948618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113</v>
      </c>
      <c r="D27" s="84">
        <f>(G27+J27+M27+P27)</f>
        <v>709.7</v>
      </c>
      <c r="E27" s="53">
        <f>H27+K27+N27+Q27</f>
        <v>672</v>
      </c>
      <c r="F27" s="54">
        <f t="shared" si="1"/>
        <v>0.94687896294208818</v>
      </c>
      <c r="G27" s="84">
        <v>1.3</v>
      </c>
      <c r="H27" s="120">
        <v>0.2</v>
      </c>
      <c r="I27" s="54">
        <f t="shared" si="2"/>
        <v>0.15384615384615385</v>
      </c>
      <c r="J27" s="84"/>
      <c r="K27" s="126"/>
      <c r="L27" s="54" t="str">
        <f t="shared" si="4"/>
        <v xml:space="preserve"> </v>
      </c>
      <c r="M27" s="84">
        <v>187.9</v>
      </c>
      <c r="N27" s="53">
        <v>199.6</v>
      </c>
      <c r="O27" s="54">
        <f t="shared" si="7"/>
        <v>1.0622671633847791</v>
      </c>
      <c r="P27" s="84">
        <v>520.5</v>
      </c>
      <c r="Q27" s="53">
        <v>472.2</v>
      </c>
      <c r="R27" s="54">
        <f t="shared" si="10"/>
        <v>0.90720461095100857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112</v>
      </c>
      <c r="D28" s="84">
        <f>(G28+J28+M28+P28)</f>
        <v>504.1</v>
      </c>
      <c r="E28" s="53">
        <f>H28+K28+N28+Q28</f>
        <v>406</v>
      </c>
      <c r="F28" s="54">
        <f t="shared" si="1"/>
        <v>0.80539575481055348</v>
      </c>
      <c r="G28" s="84">
        <v>2.2000000000000002</v>
      </c>
      <c r="H28" s="120">
        <v>2.9</v>
      </c>
      <c r="I28" s="54">
        <f t="shared" si="2"/>
        <v>1.3181818181818181</v>
      </c>
      <c r="J28" s="84"/>
      <c r="K28" s="126"/>
      <c r="L28" s="54" t="str">
        <f t="shared" si="4"/>
        <v xml:space="preserve"> </v>
      </c>
      <c r="M28" s="84">
        <v>90.8</v>
      </c>
      <c r="N28" s="53">
        <v>87.9</v>
      </c>
      <c r="O28" s="54">
        <f t="shared" si="7"/>
        <v>0.96806167400881071</v>
      </c>
      <c r="P28" s="84">
        <v>411.1</v>
      </c>
      <c r="Q28" s="53">
        <v>315.2</v>
      </c>
      <c r="R28" s="54">
        <f t="shared" si="10"/>
        <v>0.76672342495743118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88" t="s">
        <v>111</v>
      </c>
      <c r="D29" s="89">
        <f t="shared" ref="D29:Q29" si="34">SUM(D30:D40)</f>
        <v>19353.400000000001</v>
      </c>
      <c r="E29" s="89">
        <f t="shared" si="34"/>
        <v>17934.829999999998</v>
      </c>
      <c r="F29" s="89">
        <f t="shared" ref="F29:I29" si="35">SUM(F30:F40)</f>
        <v>9.6726997503645347</v>
      </c>
      <c r="G29" s="89">
        <f t="shared" si="34"/>
        <v>546.80000000000007</v>
      </c>
      <c r="H29" s="89">
        <f t="shared" si="34"/>
        <v>528.5</v>
      </c>
      <c r="I29" s="89">
        <f t="shared" si="35"/>
        <v>6.0138294562516403</v>
      </c>
      <c r="J29" s="89">
        <f t="shared" si="34"/>
        <v>1.3</v>
      </c>
      <c r="K29" s="89">
        <f t="shared" si="34"/>
        <v>4.8999999999999995</v>
      </c>
      <c r="L29" s="90" t="str">
        <f t="shared" si="4"/>
        <v>св.200</v>
      </c>
      <c r="M29" s="89">
        <f t="shared" si="34"/>
        <v>3576.0000000000005</v>
      </c>
      <c r="N29" s="89">
        <f t="shared" si="34"/>
        <v>2916.6000000000004</v>
      </c>
      <c r="O29" s="90">
        <f t="shared" si="7"/>
        <v>0.8156040268456376</v>
      </c>
      <c r="P29" s="89">
        <f t="shared" si="34"/>
        <v>15229.3</v>
      </c>
      <c r="Q29" s="89">
        <f t="shared" si="34"/>
        <v>14484.829999999998</v>
      </c>
      <c r="R29" s="90">
        <f t="shared" si="10"/>
        <v>0.95111594098218555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110</v>
      </c>
      <c r="D30" s="84">
        <f t="shared" ref="D30:D40" si="36">(G30+J30+M30+P30)</f>
        <v>756.4</v>
      </c>
      <c r="E30" s="53">
        <f>H30+K30+N30+Q30</f>
        <v>597</v>
      </c>
      <c r="F30" s="54">
        <f t="shared" si="1"/>
        <v>0.78926493918561613</v>
      </c>
      <c r="G30" s="84">
        <v>8.1999999999999993</v>
      </c>
      <c r="H30" s="120">
        <v>8.9</v>
      </c>
      <c r="I30" s="54">
        <f t="shared" si="2"/>
        <v>1.0853658536585367</v>
      </c>
      <c r="J30" s="84"/>
      <c r="K30" s="126"/>
      <c r="L30" s="54" t="str">
        <f t="shared" si="4"/>
        <v xml:space="preserve"> </v>
      </c>
      <c r="M30" s="84">
        <v>125.1</v>
      </c>
      <c r="N30" s="53">
        <v>115.5</v>
      </c>
      <c r="O30" s="54">
        <f t="shared" si="7"/>
        <v>0.9232613908872902</v>
      </c>
      <c r="P30" s="84">
        <v>623.1</v>
      </c>
      <c r="Q30" s="53">
        <v>472.6</v>
      </c>
      <c r="R30" s="54">
        <f t="shared" si="10"/>
        <v>0.75846573583694432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109</v>
      </c>
      <c r="D31" s="84">
        <f t="shared" si="36"/>
        <v>1830.1</v>
      </c>
      <c r="E31" s="53">
        <f t="shared" ref="E31:E40" si="37">H31+K31+N31+Q31</f>
        <v>2034.8</v>
      </c>
      <c r="F31" s="54">
        <f t="shared" si="1"/>
        <v>1.1118518113764275</v>
      </c>
      <c r="G31" s="84">
        <v>58.2</v>
      </c>
      <c r="H31" s="120">
        <v>179.5</v>
      </c>
      <c r="I31" s="54" t="str">
        <f t="shared" si="2"/>
        <v>св.200</v>
      </c>
      <c r="J31" s="84"/>
      <c r="K31" s="126"/>
      <c r="L31" s="54" t="str">
        <f t="shared" si="4"/>
        <v xml:space="preserve"> </v>
      </c>
      <c r="M31" s="84">
        <v>224.4</v>
      </c>
      <c r="N31" s="53">
        <v>181.8</v>
      </c>
      <c r="O31" s="54">
        <f t="shared" si="7"/>
        <v>0.81016042780748665</v>
      </c>
      <c r="P31" s="84">
        <v>1547.5</v>
      </c>
      <c r="Q31" s="53">
        <v>1673.5</v>
      </c>
      <c r="R31" s="54">
        <f t="shared" si="10"/>
        <v>1.081421647819063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108</v>
      </c>
      <c r="D32" s="84">
        <f t="shared" si="36"/>
        <v>927.5</v>
      </c>
      <c r="E32" s="53">
        <f t="shared" si="37"/>
        <v>782.3</v>
      </c>
      <c r="F32" s="54">
        <f t="shared" si="1"/>
        <v>0.84345013477088948</v>
      </c>
      <c r="G32" s="84">
        <v>125.4</v>
      </c>
      <c r="H32" s="120">
        <v>130.19999999999999</v>
      </c>
      <c r="I32" s="54">
        <f t="shared" si="2"/>
        <v>1.0382775119617222</v>
      </c>
      <c r="J32" s="84"/>
      <c r="K32" s="126"/>
      <c r="L32" s="54" t="str">
        <f t="shared" si="4"/>
        <v xml:space="preserve"> </v>
      </c>
      <c r="M32" s="84">
        <v>227.1</v>
      </c>
      <c r="N32" s="53">
        <v>192.4</v>
      </c>
      <c r="O32" s="54">
        <f t="shared" si="7"/>
        <v>0.84720387494495819</v>
      </c>
      <c r="P32" s="84">
        <v>575</v>
      </c>
      <c r="Q32" s="53">
        <v>459.7</v>
      </c>
      <c r="R32" s="54">
        <f t="shared" si="10"/>
        <v>0.79947826086956519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107</v>
      </c>
      <c r="D33" s="84">
        <f t="shared" si="36"/>
        <v>1366.6</v>
      </c>
      <c r="E33" s="53">
        <f t="shared" si="37"/>
        <v>1507.4</v>
      </c>
      <c r="F33" s="54">
        <f t="shared" si="1"/>
        <v>1.1030294160690768</v>
      </c>
      <c r="G33" s="84">
        <v>47.8</v>
      </c>
      <c r="H33" s="120">
        <v>24.9</v>
      </c>
      <c r="I33" s="54">
        <f t="shared" si="2"/>
        <v>0.52092050209205021</v>
      </c>
      <c r="J33" s="84"/>
      <c r="K33" s="126"/>
      <c r="L33" s="54" t="str">
        <f>IF(J33=0," ",IF(K33/J33*100&gt;200,"св.200",K33/J33))</f>
        <v xml:space="preserve"> </v>
      </c>
      <c r="M33" s="84">
        <v>420.9</v>
      </c>
      <c r="N33" s="53">
        <v>361.8</v>
      </c>
      <c r="O33" s="54">
        <f t="shared" si="7"/>
        <v>0.85958660014255173</v>
      </c>
      <c r="P33" s="84">
        <v>897.9</v>
      </c>
      <c r="Q33" s="53">
        <v>1120.7</v>
      </c>
      <c r="R33" s="54">
        <f t="shared" si="10"/>
        <v>1.2481345361398821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106</v>
      </c>
      <c r="D34" s="84">
        <f t="shared" si="36"/>
        <v>2673</v>
      </c>
      <c r="E34" s="53">
        <f t="shared" si="37"/>
        <v>2564.42</v>
      </c>
      <c r="F34" s="54">
        <f t="shared" si="1"/>
        <v>0.9593789749345305</v>
      </c>
      <c r="G34" s="84">
        <v>41.1</v>
      </c>
      <c r="H34" s="120">
        <v>41.1</v>
      </c>
      <c r="I34" s="54">
        <f t="shared" si="2"/>
        <v>1</v>
      </c>
      <c r="J34" s="84">
        <v>0.4</v>
      </c>
      <c r="K34" s="126">
        <v>0.8</v>
      </c>
      <c r="L34" s="54">
        <f t="shared" si="4"/>
        <v>2</v>
      </c>
      <c r="M34" s="84">
        <v>657.7</v>
      </c>
      <c r="N34" s="53">
        <v>482.4</v>
      </c>
      <c r="O34" s="54">
        <f t="shared" si="7"/>
        <v>0.73346510567127865</v>
      </c>
      <c r="P34" s="84">
        <v>1973.8</v>
      </c>
      <c r="Q34" s="53">
        <v>2040.12</v>
      </c>
      <c r="R34" s="54">
        <f t="shared" si="10"/>
        <v>1.033600162123822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105</v>
      </c>
      <c r="D35" s="84">
        <f t="shared" si="36"/>
        <v>1816.7</v>
      </c>
      <c r="E35" s="53">
        <f t="shared" si="37"/>
        <v>1417.48</v>
      </c>
      <c r="F35" s="54">
        <f t="shared" si="1"/>
        <v>0.78024990367149227</v>
      </c>
      <c r="G35" s="84">
        <v>6.3</v>
      </c>
      <c r="H35" s="120">
        <v>4.7</v>
      </c>
      <c r="I35" s="54">
        <f t="shared" si="2"/>
        <v>0.74603174603174605</v>
      </c>
      <c r="J35" s="84">
        <v>0.9</v>
      </c>
      <c r="K35" s="126">
        <v>3.5</v>
      </c>
      <c r="L35" s="54" t="str">
        <f t="shared" si="4"/>
        <v>св.200</v>
      </c>
      <c r="M35" s="84">
        <v>224.8</v>
      </c>
      <c r="N35" s="53">
        <v>174.9</v>
      </c>
      <c r="O35" s="54">
        <f t="shared" si="7"/>
        <v>0.77802491103202842</v>
      </c>
      <c r="P35" s="84">
        <v>1584.7</v>
      </c>
      <c r="Q35" s="53">
        <v>1234.3800000000001</v>
      </c>
      <c r="R35" s="54">
        <f t="shared" si="10"/>
        <v>0.77893607622893923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104</v>
      </c>
      <c r="D36" s="84">
        <f t="shared" si="36"/>
        <v>6909.9</v>
      </c>
      <c r="E36" s="53">
        <f t="shared" si="37"/>
        <v>6490.16</v>
      </c>
      <c r="F36" s="54">
        <f t="shared" si="1"/>
        <v>0.93925527142216247</v>
      </c>
      <c r="G36" s="84">
        <v>232.7</v>
      </c>
      <c r="H36" s="120">
        <v>79.8</v>
      </c>
      <c r="I36" s="54">
        <f t="shared" si="2"/>
        <v>0.34293081220455524</v>
      </c>
      <c r="J36" s="84"/>
      <c r="K36" s="126">
        <v>0.6</v>
      </c>
      <c r="L36" s="54"/>
      <c r="M36" s="84">
        <v>1018.3</v>
      </c>
      <c r="N36" s="53">
        <v>839</v>
      </c>
      <c r="O36" s="54">
        <f t="shared" si="7"/>
        <v>0.8239222233133654</v>
      </c>
      <c r="P36" s="84">
        <v>5658.9</v>
      </c>
      <c r="Q36" s="53">
        <v>5570.76</v>
      </c>
      <c r="R36" s="54">
        <f t="shared" si="10"/>
        <v>0.98442453480358383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103</v>
      </c>
      <c r="D37" s="84">
        <f t="shared" si="36"/>
        <v>164.4</v>
      </c>
      <c r="E37" s="53">
        <f t="shared" si="37"/>
        <v>107.69999999999999</v>
      </c>
      <c r="F37" s="54">
        <f t="shared" ref="F37:F62" si="38">IF(D37=0," ",IF(E37/D37*100&gt;200,"св.200",E37/D37))</f>
        <v>0.65510948905109478</v>
      </c>
      <c r="G37" s="84">
        <v>2.2000000000000002</v>
      </c>
      <c r="H37" s="120">
        <v>1.9</v>
      </c>
      <c r="I37" s="54">
        <f t="shared" si="2"/>
        <v>0.86363636363636354</v>
      </c>
      <c r="J37" s="84"/>
      <c r="K37" s="126"/>
      <c r="L37" s="54" t="str">
        <f t="shared" ref="L37:L65" si="39">IF(J37=0," ",IF(K37/J37*100&gt;200,"св.200",K37/J37))</f>
        <v xml:space="preserve"> </v>
      </c>
      <c r="M37" s="84">
        <v>27.3</v>
      </c>
      <c r="N37" s="53">
        <v>25.5</v>
      </c>
      <c r="O37" s="54">
        <f t="shared" ref="O37:O67" si="40">IF(M37=0," ",IF(N37/M37*100&gt;200,"св.200",N37/M37))</f>
        <v>0.93406593406593408</v>
      </c>
      <c r="P37" s="84">
        <v>134.9</v>
      </c>
      <c r="Q37" s="53">
        <v>80.3</v>
      </c>
      <c r="R37" s="54">
        <f t="shared" ref="R37:R62" si="41">IF(P37=0," ",IF(Q37/P37*100&gt;200,"св.200",Q37/P37))</f>
        <v>0.59525574499629352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102</v>
      </c>
      <c r="D38" s="84">
        <f t="shared" si="36"/>
        <v>830</v>
      </c>
      <c r="E38" s="53">
        <f t="shared" si="37"/>
        <v>800</v>
      </c>
      <c r="F38" s="54">
        <f t="shared" si="38"/>
        <v>0.96385542168674698</v>
      </c>
      <c r="G38" s="84">
        <v>16.100000000000001</v>
      </c>
      <c r="H38" s="120">
        <v>49.7</v>
      </c>
      <c r="I38" s="54" t="str">
        <f t="shared" si="2"/>
        <v>св.200</v>
      </c>
      <c r="J38" s="84"/>
      <c r="K38" s="126"/>
      <c r="L38" s="54" t="str">
        <f t="shared" si="39"/>
        <v xml:space="preserve"> </v>
      </c>
      <c r="M38" s="84">
        <v>279.89999999999998</v>
      </c>
      <c r="N38" s="53">
        <v>213.4</v>
      </c>
      <c r="O38" s="54">
        <f t="shared" si="40"/>
        <v>0.76241514826723833</v>
      </c>
      <c r="P38" s="84">
        <v>534</v>
      </c>
      <c r="Q38" s="53">
        <v>536.9</v>
      </c>
      <c r="R38" s="54">
        <f t="shared" si="41"/>
        <v>1.0054307116104868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101</v>
      </c>
      <c r="D39" s="84">
        <f t="shared" si="36"/>
        <v>550.20000000000005</v>
      </c>
      <c r="E39" s="53">
        <f t="shared" si="37"/>
        <v>394.20000000000005</v>
      </c>
      <c r="F39" s="54">
        <f t="shared" si="38"/>
        <v>0.71646673936750271</v>
      </c>
      <c r="G39" s="84">
        <v>0.4</v>
      </c>
      <c r="H39" s="120">
        <v>4.3</v>
      </c>
      <c r="I39" s="54" t="str">
        <f t="shared" si="2"/>
        <v>св.200</v>
      </c>
      <c r="J39" s="84"/>
      <c r="K39" s="126"/>
      <c r="L39" s="54" t="str">
        <f t="shared" si="39"/>
        <v xml:space="preserve"> </v>
      </c>
      <c r="M39" s="84">
        <v>138.6</v>
      </c>
      <c r="N39" s="53">
        <v>130.4</v>
      </c>
      <c r="O39" s="54">
        <f t="shared" si="40"/>
        <v>0.94083694083694092</v>
      </c>
      <c r="P39" s="84">
        <v>411.2</v>
      </c>
      <c r="Q39" s="53">
        <v>259.5</v>
      </c>
      <c r="R39" s="54">
        <f t="shared" si="41"/>
        <v>0.63107976653696496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100</v>
      </c>
      <c r="D40" s="84">
        <f t="shared" si="36"/>
        <v>1528.6</v>
      </c>
      <c r="E40" s="53">
        <f t="shared" si="37"/>
        <v>1239.3699999999999</v>
      </c>
      <c r="F40" s="54">
        <f t="shared" si="38"/>
        <v>0.81078764882899379</v>
      </c>
      <c r="G40" s="84">
        <v>8.4</v>
      </c>
      <c r="H40" s="120">
        <v>3.5</v>
      </c>
      <c r="I40" s="54">
        <f t="shared" si="2"/>
        <v>0.41666666666666663</v>
      </c>
      <c r="J40" s="84"/>
      <c r="K40" s="126"/>
      <c r="L40" s="54" t="str">
        <f t="shared" si="39"/>
        <v xml:space="preserve"> </v>
      </c>
      <c r="M40" s="84">
        <v>231.9</v>
      </c>
      <c r="N40" s="53">
        <v>199.5</v>
      </c>
      <c r="O40" s="54">
        <f t="shared" si="40"/>
        <v>0.86028460543337648</v>
      </c>
      <c r="P40" s="84">
        <v>1288.3</v>
      </c>
      <c r="Q40" s="53">
        <v>1036.3699999999999</v>
      </c>
      <c r="R40" s="54">
        <f t="shared" si="41"/>
        <v>0.80444772180392765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88" t="s">
        <v>99</v>
      </c>
      <c r="D41" s="89">
        <f>SUM(D42:D46)</f>
        <v>3467.3999999999996</v>
      </c>
      <c r="E41" s="89">
        <f>SUM(E42:E46)</f>
        <v>3909.1</v>
      </c>
      <c r="F41" s="90">
        <f t="shared" si="38"/>
        <v>1.1273865143911865</v>
      </c>
      <c r="G41" s="89">
        <f t="shared" ref="G41:H41" si="42">SUM(G42:G46)</f>
        <v>250.70000000000002</v>
      </c>
      <c r="H41" s="89">
        <f t="shared" si="42"/>
        <v>197.4</v>
      </c>
      <c r="I41" s="90">
        <f t="shared" si="2"/>
        <v>0.78739529317909851</v>
      </c>
      <c r="J41" s="89">
        <f t="shared" ref="J41" si="43">SUM(J42:J46)</f>
        <v>0.4</v>
      </c>
      <c r="K41" s="89">
        <f t="shared" ref="K41" si="44">SUM(K42:K46)</f>
        <v>738.9</v>
      </c>
      <c r="L41" s="90" t="str">
        <f t="shared" si="39"/>
        <v>св.200</v>
      </c>
      <c r="M41" s="89">
        <f t="shared" ref="M41" si="45">SUM(M42:M46)</f>
        <v>632.5</v>
      </c>
      <c r="N41" s="89">
        <f t="shared" ref="N41" si="46">SUM(N42:N46)</f>
        <v>678.7</v>
      </c>
      <c r="O41" s="90">
        <f t="shared" si="40"/>
        <v>1.0730434782608695</v>
      </c>
      <c r="P41" s="89">
        <f t="shared" ref="P41" si="47">SUM(P42:P46)</f>
        <v>2583.7999999999997</v>
      </c>
      <c r="Q41" s="89">
        <f t="shared" ref="Q41" si="48">SUM(Q42:Q46)</f>
        <v>2294.1</v>
      </c>
      <c r="R41" s="90">
        <f t="shared" si="41"/>
        <v>0.88787831875532164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98</v>
      </c>
      <c r="D42" s="84">
        <f>(G42+J42+M42+P42)</f>
        <v>1131.9000000000001</v>
      </c>
      <c r="E42" s="53">
        <f>H42+K42+N42+Q42</f>
        <v>1213.9000000000001</v>
      </c>
      <c r="F42" s="54">
        <f t="shared" si="38"/>
        <v>1.0724445622404806</v>
      </c>
      <c r="G42" s="84">
        <v>234</v>
      </c>
      <c r="H42" s="120">
        <v>183.8</v>
      </c>
      <c r="I42" s="54">
        <f t="shared" si="2"/>
        <v>0.78547008547008557</v>
      </c>
      <c r="J42" s="84">
        <v>0.3</v>
      </c>
      <c r="K42" s="126">
        <v>15</v>
      </c>
      <c r="L42" s="54" t="str">
        <f>IF(K42=0," ",IF(K42/J42*100&gt;200,"св.200",K42/J42))</f>
        <v>св.200</v>
      </c>
      <c r="M42" s="84">
        <v>388.8</v>
      </c>
      <c r="N42" s="53">
        <v>462.2</v>
      </c>
      <c r="O42" s="54">
        <f t="shared" si="40"/>
        <v>1.1887860082304527</v>
      </c>
      <c r="P42" s="84">
        <v>508.8</v>
      </c>
      <c r="Q42" s="53">
        <v>552.9</v>
      </c>
      <c r="R42" s="54">
        <f t="shared" si="41"/>
        <v>1.0866745283018868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97</v>
      </c>
      <c r="D43" s="84">
        <f>(G43+J43+M43+P43)</f>
        <v>1103.5999999999999</v>
      </c>
      <c r="E43" s="53">
        <f>H43+K43+N43+Q43</f>
        <v>867.7</v>
      </c>
      <c r="F43" s="54">
        <f t="shared" si="38"/>
        <v>0.78624501631025745</v>
      </c>
      <c r="G43" s="84">
        <v>13.8</v>
      </c>
      <c r="H43" s="120">
        <v>10.9</v>
      </c>
      <c r="I43" s="54">
        <f t="shared" si="2"/>
        <v>0.78985507246376807</v>
      </c>
      <c r="J43" s="84"/>
      <c r="K43" s="126">
        <v>71.400000000000006</v>
      </c>
      <c r="L43" s="54" t="str">
        <f t="shared" si="39"/>
        <v xml:space="preserve"> </v>
      </c>
      <c r="M43" s="84">
        <v>57.2</v>
      </c>
      <c r="N43" s="53">
        <v>22.3</v>
      </c>
      <c r="O43" s="54">
        <f t="shared" si="40"/>
        <v>0.38986013986013984</v>
      </c>
      <c r="P43" s="84">
        <v>1032.5999999999999</v>
      </c>
      <c r="Q43" s="53">
        <v>763.1</v>
      </c>
      <c r="R43" s="54">
        <f t="shared" si="41"/>
        <v>0.73900832849118736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96</v>
      </c>
      <c r="D44" s="84">
        <f>(G44+J44+M44+P44)</f>
        <v>361.5</v>
      </c>
      <c r="E44" s="53">
        <f>H44+K44+N44+Q44</f>
        <v>150.19999999999999</v>
      </c>
      <c r="F44" s="54">
        <f t="shared" si="38"/>
        <v>0.41549100968188102</v>
      </c>
      <c r="G44" s="84">
        <v>2.2999999999999998</v>
      </c>
      <c r="H44" s="120">
        <v>0</v>
      </c>
      <c r="I44" s="54">
        <f t="shared" si="2"/>
        <v>0</v>
      </c>
      <c r="J44" s="84"/>
      <c r="K44" s="126"/>
      <c r="L44" s="54" t="str">
        <f t="shared" si="39"/>
        <v xml:space="preserve"> </v>
      </c>
      <c r="M44" s="84">
        <v>34.799999999999997</v>
      </c>
      <c r="N44" s="53">
        <v>25.2</v>
      </c>
      <c r="O44" s="54">
        <f t="shared" si="40"/>
        <v>0.72413793103448276</v>
      </c>
      <c r="P44" s="84">
        <v>324.39999999999998</v>
      </c>
      <c r="Q44" s="53">
        <v>125</v>
      </c>
      <c r="R44" s="54">
        <f t="shared" si="41"/>
        <v>0.38532675709001235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95</v>
      </c>
      <c r="D45" s="84">
        <f>(G45+J45+M45+P45)</f>
        <v>211.1</v>
      </c>
      <c r="E45" s="53">
        <f>H45+K45+N45+Q45</f>
        <v>134.1</v>
      </c>
      <c r="F45" s="54">
        <f t="shared" si="38"/>
        <v>0.63524396020843199</v>
      </c>
      <c r="G45" s="84">
        <v>0.6</v>
      </c>
      <c r="H45" s="120">
        <v>0.7</v>
      </c>
      <c r="I45" s="54">
        <f t="shared" si="2"/>
        <v>1.1666666666666667</v>
      </c>
      <c r="J45" s="84"/>
      <c r="K45" s="126"/>
      <c r="L45" s="54" t="str">
        <f t="shared" si="39"/>
        <v xml:space="preserve"> </v>
      </c>
      <c r="M45" s="84">
        <v>53.3</v>
      </c>
      <c r="N45" s="53">
        <v>8.1999999999999993</v>
      </c>
      <c r="O45" s="54">
        <f t="shared" si="40"/>
        <v>0.15384615384615385</v>
      </c>
      <c r="P45" s="84">
        <v>157.19999999999999</v>
      </c>
      <c r="Q45" s="53">
        <v>125.2</v>
      </c>
      <c r="R45" s="54">
        <f t="shared" si="41"/>
        <v>0.79643765903307895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179</v>
      </c>
      <c r="D46" s="84">
        <f>(G46+J46+M46+P46)</f>
        <v>659.3</v>
      </c>
      <c r="E46" s="53">
        <f>H46+K46+N46+Q46</f>
        <v>1543.1999999999998</v>
      </c>
      <c r="F46" s="54" t="str">
        <f t="shared" si="38"/>
        <v>св.200</v>
      </c>
      <c r="G46" s="84">
        <v>0</v>
      </c>
      <c r="H46" s="120">
        <v>2</v>
      </c>
      <c r="I46" s="54" t="str">
        <f t="shared" si="2"/>
        <v xml:space="preserve"> </v>
      </c>
      <c r="J46" s="84">
        <v>0.1</v>
      </c>
      <c r="K46" s="126">
        <v>652.5</v>
      </c>
      <c r="L46" s="54" t="str">
        <f t="shared" si="39"/>
        <v>св.200</v>
      </c>
      <c r="M46" s="84">
        <v>98.4</v>
      </c>
      <c r="N46" s="53">
        <v>160.80000000000001</v>
      </c>
      <c r="O46" s="54">
        <f t="shared" si="40"/>
        <v>1.6341463414634148</v>
      </c>
      <c r="P46" s="84">
        <v>560.79999999999995</v>
      </c>
      <c r="Q46" s="53">
        <v>727.9</v>
      </c>
      <c r="R46" s="54">
        <f t="shared" si="41"/>
        <v>1.2979671897289586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88" t="s">
        <v>147</v>
      </c>
      <c r="D47" s="89">
        <f>SUM(D48:D54)</f>
        <v>3242.7</v>
      </c>
      <c r="E47" s="89">
        <f>SUM(E48:E54)</f>
        <v>2834.7999999999997</v>
      </c>
      <c r="F47" s="90">
        <f t="shared" si="38"/>
        <v>0.87420976346871426</v>
      </c>
      <c r="G47" s="89">
        <f t="shared" ref="G47:H47" si="49">SUM(G48:G54)</f>
        <v>336.9</v>
      </c>
      <c r="H47" s="89">
        <f t="shared" si="49"/>
        <v>170</v>
      </c>
      <c r="I47" s="90">
        <f t="shared" si="2"/>
        <v>0.50460077174235685</v>
      </c>
      <c r="J47" s="89">
        <f t="shared" ref="J47" si="50">SUM(J48:J54)</f>
        <v>1.1000000000000001</v>
      </c>
      <c r="K47" s="89">
        <f t="shared" ref="K47" si="51">SUM(K48:K54)</f>
        <v>1.1000000000000001</v>
      </c>
      <c r="L47" s="90">
        <f t="shared" si="39"/>
        <v>1</v>
      </c>
      <c r="M47" s="89">
        <f t="shared" ref="M47" si="52">SUM(M48:M54)</f>
        <v>962.1</v>
      </c>
      <c r="N47" s="89">
        <f t="shared" ref="N47" si="53">SUM(N48:N54)</f>
        <v>1006.6</v>
      </c>
      <c r="O47" s="90">
        <f t="shared" si="40"/>
        <v>1.0462529882548592</v>
      </c>
      <c r="P47" s="89">
        <f t="shared" ref="P47" si="54">SUM(P48:P54)</f>
        <v>1942.6</v>
      </c>
      <c r="Q47" s="89">
        <f t="shared" ref="Q47" si="55">SUM(Q48:Q54)</f>
        <v>1657.1000000000001</v>
      </c>
      <c r="R47" s="90">
        <f t="shared" si="41"/>
        <v>0.85303201894368386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146</v>
      </c>
      <c r="D48" s="84">
        <f t="shared" ref="D48:D54" si="56">(G48+J48+M48+P48)</f>
        <v>1211</v>
      </c>
      <c r="E48" s="53">
        <f>H48+K48+N48+Q48</f>
        <v>907.39999999999986</v>
      </c>
      <c r="F48" s="54">
        <f t="shared" si="38"/>
        <v>0.74929810074318737</v>
      </c>
      <c r="G48" s="84">
        <v>293.2</v>
      </c>
      <c r="H48" s="120">
        <v>133.69999999999999</v>
      </c>
      <c r="I48" s="54">
        <f t="shared" ref="I48:I54" si="57">IF(G48=0," ",IF(H48/G48*100&gt;200,"св.200",H48/G48))</f>
        <v>0.45600272851296042</v>
      </c>
      <c r="J48" s="84"/>
      <c r="K48" s="126"/>
      <c r="L48" s="54" t="str">
        <f t="shared" si="39"/>
        <v xml:space="preserve"> </v>
      </c>
      <c r="M48" s="84">
        <v>471.6</v>
      </c>
      <c r="N48" s="53">
        <v>443.9</v>
      </c>
      <c r="O48" s="54">
        <f t="shared" si="40"/>
        <v>0.94126378286683621</v>
      </c>
      <c r="P48" s="84">
        <v>446.2</v>
      </c>
      <c r="Q48" s="53">
        <v>329.8</v>
      </c>
      <c r="R48" s="54">
        <f t="shared" si="41"/>
        <v>0.73913043478260876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94</v>
      </c>
      <c r="D49" s="84">
        <f t="shared" si="56"/>
        <v>364.29999999999995</v>
      </c>
      <c r="E49" s="53">
        <f t="shared" ref="E49:E54" si="58">H49+K49+N49+Q49</f>
        <v>347.4</v>
      </c>
      <c r="F49" s="54">
        <f t="shared" si="38"/>
        <v>0.95360966236618172</v>
      </c>
      <c r="G49" s="84">
        <v>2.1</v>
      </c>
      <c r="H49" s="120">
        <v>1.7</v>
      </c>
      <c r="I49" s="54">
        <f>IF(G49=0," ",IF(H49/G49*100&gt;200,"св.200",H49/G49))</f>
        <v>0.80952380952380942</v>
      </c>
      <c r="J49" s="84"/>
      <c r="K49" s="126"/>
      <c r="L49" s="54" t="str">
        <f t="shared" si="39"/>
        <v xml:space="preserve"> </v>
      </c>
      <c r="M49" s="84">
        <v>71.5</v>
      </c>
      <c r="N49" s="53">
        <v>80</v>
      </c>
      <c r="O49" s="54">
        <f t="shared" si="40"/>
        <v>1.118881118881119</v>
      </c>
      <c r="P49" s="84">
        <v>290.7</v>
      </c>
      <c r="Q49" s="53">
        <v>265.7</v>
      </c>
      <c r="R49" s="54">
        <f t="shared" si="41"/>
        <v>0.91400068799449607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93</v>
      </c>
      <c r="D50" s="84">
        <f t="shared" si="56"/>
        <v>393.6</v>
      </c>
      <c r="E50" s="53">
        <f t="shared" si="58"/>
        <v>505.9</v>
      </c>
      <c r="F50" s="54">
        <f t="shared" si="38"/>
        <v>1.2853150406504064</v>
      </c>
      <c r="G50" s="84">
        <v>0.4</v>
      </c>
      <c r="H50" s="120">
        <v>13.1</v>
      </c>
      <c r="I50" s="54" t="str">
        <f t="shared" si="57"/>
        <v>св.200</v>
      </c>
      <c r="J50" s="84">
        <v>1.1000000000000001</v>
      </c>
      <c r="K50" s="126">
        <v>1.1000000000000001</v>
      </c>
      <c r="L50" s="54">
        <f t="shared" si="39"/>
        <v>1</v>
      </c>
      <c r="M50" s="84">
        <v>107.9</v>
      </c>
      <c r="N50" s="53">
        <v>146.6</v>
      </c>
      <c r="O50" s="54">
        <f t="shared" si="40"/>
        <v>1.3586654309545874</v>
      </c>
      <c r="P50" s="84">
        <v>284.2</v>
      </c>
      <c r="Q50" s="53">
        <v>345.1</v>
      </c>
      <c r="R50" s="54">
        <f t="shared" si="41"/>
        <v>1.2142857142857144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92</v>
      </c>
      <c r="D51" s="84">
        <f t="shared" si="56"/>
        <v>277.10000000000002</v>
      </c>
      <c r="E51" s="53">
        <f>H51+K51+N51+Q51</f>
        <v>332.9</v>
      </c>
      <c r="F51" s="54">
        <f t="shared" si="38"/>
        <v>1.201371346084446</v>
      </c>
      <c r="G51" s="84">
        <v>4.0999999999999996</v>
      </c>
      <c r="H51" s="120">
        <v>0</v>
      </c>
      <c r="I51" s="54">
        <f t="shared" si="57"/>
        <v>0</v>
      </c>
      <c r="J51" s="84"/>
      <c r="K51" s="126"/>
      <c r="L51" s="54"/>
      <c r="M51" s="84">
        <v>101.2</v>
      </c>
      <c r="N51" s="53">
        <v>160.5</v>
      </c>
      <c r="O51" s="54">
        <f t="shared" si="40"/>
        <v>1.5859683794466404</v>
      </c>
      <c r="P51" s="84">
        <v>171.8</v>
      </c>
      <c r="Q51" s="53">
        <v>172.4</v>
      </c>
      <c r="R51" s="54">
        <f t="shared" si="41"/>
        <v>1.0034924330616997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91</v>
      </c>
      <c r="D52" s="84">
        <f t="shared" si="56"/>
        <v>267.7</v>
      </c>
      <c r="E52" s="53">
        <f t="shared" si="58"/>
        <v>198.10000000000002</v>
      </c>
      <c r="F52" s="54">
        <f t="shared" si="38"/>
        <v>0.74000747104968256</v>
      </c>
      <c r="G52" s="84">
        <v>31.8</v>
      </c>
      <c r="H52" s="120">
        <v>9.8000000000000007</v>
      </c>
      <c r="I52" s="54">
        <f t="shared" si="57"/>
        <v>0.30817610062893086</v>
      </c>
      <c r="J52" s="84"/>
      <c r="K52" s="126"/>
      <c r="L52" s="54" t="str">
        <f t="shared" si="39"/>
        <v xml:space="preserve"> </v>
      </c>
      <c r="M52" s="84">
        <v>92.4</v>
      </c>
      <c r="N52" s="53">
        <v>69.900000000000006</v>
      </c>
      <c r="O52" s="54">
        <f t="shared" si="40"/>
        <v>0.75649350649350655</v>
      </c>
      <c r="P52" s="84">
        <v>143.5</v>
      </c>
      <c r="Q52" s="53">
        <v>118.4</v>
      </c>
      <c r="R52" s="54">
        <f t="shared" si="41"/>
        <v>0.82508710801393736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90</v>
      </c>
      <c r="D53" s="84">
        <f t="shared" si="56"/>
        <v>626.1</v>
      </c>
      <c r="E53" s="53">
        <f>H53+K53+N53+Q53</f>
        <v>453.6</v>
      </c>
      <c r="F53" s="54">
        <f t="shared" si="38"/>
        <v>0.72448490656444653</v>
      </c>
      <c r="G53" s="84">
        <v>2.9</v>
      </c>
      <c r="H53" s="120">
        <v>1.8</v>
      </c>
      <c r="I53" s="54">
        <f t="shared" si="57"/>
        <v>0.62068965517241381</v>
      </c>
      <c r="J53" s="84"/>
      <c r="K53" s="126"/>
      <c r="L53" s="54" t="str">
        <f t="shared" si="39"/>
        <v xml:space="preserve"> </v>
      </c>
      <c r="M53" s="84">
        <v>104</v>
      </c>
      <c r="N53" s="53">
        <v>93</v>
      </c>
      <c r="O53" s="54">
        <f t="shared" si="40"/>
        <v>0.89423076923076927</v>
      </c>
      <c r="P53" s="84">
        <v>519.20000000000005</v>
      </c>
      <c r="Q53" s="53">
        <v>358.8</v>
      </c>
      <c r="R53" s="54">
        <f t="shared" si="41"/>
        <v>0.69106317411402152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89</v>
      </c>
      <c r="D54" s="84">
        <f t="shared" si="56"/>
        <v>102.9</v>
      </c>
      <c r="E54" s="53">
        <f t="shared" si="58"/>
        <v>89.5</v>
      </c>
      <c r="F54" s="54">
        <f t="shared" si="38"/>
        <v>0.86977648202137992</v>
      </c>
      <c r="G54" s="84">
        <v>2.4</v>
      </c>
      <c r="H54" s="120">
        <v>9.9</v>
      </c>
      <c r="I54" s="54" t="str">
        <f t="shared" si="57"/>
        <v>св.200</v>
      </c>
      <c r="J54" s="84">
        <v>0</v>
      </c>
      <c r="K54" s="126"/>
      <c r="L54" s="54" t="str">
        <f t="shared" si="39"/>
        <v xml:space="preserve"> </v>
      </c>
      <c r="M54" s="84">
        <v>13.5</v>
      </c>
      <c r="N54" s="53">
        <v>12.7</v>
      </c>
      <c r="O54" s="54">
        <f t="shared" si="40"/>
        <v>0.94074074074074066</v>
      </c>
      <c r="P54" s="84">
        <v>87</v>
      </c>
      <c r="Q54" s="53">
        <v>66.900000000000006</v>
      </c>
      <c r="R54" s="54">
        <f t="shared" si="41"/>
        <v>0.7689655172413794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88" t="s">
        <v>158</v>
      </c>
      <c r="D55" s="89">
        <f>SUM(D56:D61)</f>
        <v>7911.2</v>
      </c>
      <c r="E55" s="89">
        <f>SUM(E56:E61)</f>
        <v>6683.4</v>
      </c>
      <c r="F55" s="90">
        <f t="shared" si="38"/>
        <v>0.84480230559207192</v>
      </c>
      <c r="G55" s="89">
        <f t="shared" ref="G55:H55" si="59">SUM(G56:G61)</f>
        <v>544.80000000000007</v>
      </c>
      <c r="H55" s="89">
        <f t="shared" si="59"/>
        <v>834.99999999999989</v>
      </c>
      <c r="I55" s="90">
        <f t="shared" ref="I55:I77" si="60">IF(G55=0," ",IF(H55/G55*100&gt;200,"св.200",H55/G55))</f>
        <v>1.5326725403817911</v>
      </c>
      <c r="J55" s="89">
        <f t="shared" ref="J55" si="61">SUM(J56:J61)</f>
        <v>0.1</v>
      </c>
      <c r="K55" s="89">
        <f t="shared" ref="K55" si="62">SUM(K56:K61)</f>
        <v>0</v>
      </c>
      <c r="L55" s="90">
        <f t="shared" si="39"/>
        <v>0</v>
      </c>
      <c r="M55" s="89">
        <f t="shared" ref="M55" si="63">SUM(M56:M61)</f>
        <v>1996.2999999999997</v>
      </c>
      <c r="N55" s="89">
        <f t="shared" ref="N55" si="64">SUM(N56:N61)</f>
        <v>1994.3999999999999</v>
      </c>
      <c r="O55" s="90">
        <f t="shared" si="40"/>
        <v>0.99904823924259889</v>
      </c>
      <c r="P55" s="89">
        <f t="shared" ref="P55" si="65">SUM(P56:P61)</f>
        <v>5370</v>
      </c>
      <c r="Q55" s="89">
        <f t="shared" ref="Q55" si="66">SUM(Q56:Q61)</f>
        <v>3854.0000000000005</v>
      </c>
      <c r="R55" s="90">
        <f t="shared" si="41"/>
        <v>0.71769087523277475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164</v>
      </c>
      <c r="D56" s="84">
        <f t="shared" ref="D56:D61" si="67">(G56+J56+M56+P56)</f>
        <v>1407</v>
      </c>
      <c r="E56" s="53">
        <f t="shared" ref="E56:E61" si="68">H56+K56+N56+Q56</f>
        <v>1554.9</v>
      </c>
      <c r="F56" s="54">
        <f t="shared" si="38"/>
        <v>1.1051172707889128</v>
      </c>
      <c r="G56" s="84">
        <v>478.6</v>
      </c>
      <c r="H56" s="120">
        <v>729.3</v>
      </c>
      <c r="I56" s="54">
        <f t="shared" si="60"/>
        <v>1.5238194734642707</v>
      </c>
      <c r="J56" s="84"/>
      <c r="K56" s="126"/>
      <c r="L56" s="54" t="str">
        <f>IF(K56=0," ",IF(K56/J56*100&gt;200,"св.200",K56/J56))</f>
        <v xml:space="preserve"> </v>
      </c>
      <c r="M56" s="84">
        <v>727.3</v>
      </c>
      <c r="N56" s="53">
        <v>547.5</v>
      </c>
      <c r="O56" s="54">
        <f t="shared" si="40"/>
        <v>0.75278427058985298</v>
      </c>
      <c r="P56" s="84">
        <v>201.1</v>
      </c>
      <c r="Q56" s="53">
        <v>278.10000000000002</v>
      </c>
      <c r="R56" s="54">
        <f t="shared" si="41"/>
        <v>1.3828940825459972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88</v>
      </c>
      <c r="D57" s="84">
        <f t="shared" si="67"/>
        <v>557.20000000000005</v>
      </c>
      <c r="E57" s="53">
        <f t="shared" si="68"/>
        <v>511.90000000000003</v>
      </c>
      <c r="F57" s="54">
        <f t="shared" si="38"/>
        <v>0.91870064608758073</v>
      </c>
      <c r="G57" s="84">
        <v>5.7</v>
      </c>
      <c r="H57" s="120">
        <v>3.5</v>
      </c>
      <c r="I57" s="54">
        <f t="shared" si="60"/>
        <v>0.61403508771929827</v>
      </c>
      <c r="J57" s="84"/>
      <c r="K57" s="126"/>
      <c r="L57" s="54" t="str">
        <f t="shared" si="39"/>
        <v xml:space="preserve"> </v>
      </c>
      <c r="M57" s="84">
        <v>165.8</v>
      </c>
      <c r="N57" s="53">
        <v>131.30000000000001</v>
      </c>
      <c r="O57" s="54">
        <f t="shared" si="40"/>
        <v>0.79191797346200243</v>
      </c>
      <c r="P57" s="84">
        <v>385.7</v>
      </c>
      <c r="Q57" s="53">
        <v>377.1</v>
      </c>
      <c r="R57" s="54">
        <f t="shared" si="41"/>
        <v>0.97770287788436616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87</v>
      </c>
      <c r="D58" s="84">
        <f t="shared" si="67"/>
        <v>555</v>
      </c>
      <c r="E58" s="53">
        <f t="shared" si="68"/>
        <v>384.2</v>
      </c>
      <c r="F58" s="54">
        <f t="shared" si="38"/>
        <v>0.69225225225225229</v>
      </c>
      <c r="G58" s="84">
        <v>6.1</v>
      </c>
      <c r="H58" s="120">
        <v>0.6</v>
      </c>
      <c r="I58" s="54">
        <f t="shared" si="60"/>
        <v>9.8360655737704916E-2</v>
      </c>
      <c r="J58" s="84"/>
      <c r="K58" s="126"/>
      <c r="L58" s="54" t="str">
        <f t="shared" si="39"/>
        <v xml:space="preserve"> </v>
      </c>
      <c r="M58" s="84">
        <v>56.7</v>
      </c>
      <c r="N58" s="53">
        <v>68.3</v>
      </c>
      <c r="O58" s="54">
        <f t="shared" si="40"/>
        <v>1.2045855379188712</v>
      </c>
      <c r="P58" s="84">
        <v>492.2</v>
      </c>
      <c r="Q58" s="53">
        <v>315.3</v>
      </c>
      <c r="R58" s="54">
        <f t="shared" si="41"/>
        <v>0.64059325477448192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86</v>
      </c>
      <c r="D59" s="84">
        <f t="shared" si="67"/>
        <v>453.49999999999994</v>
      </c>
      <c r="E59" s="53">
        <f t="shared" si="68"/>
        <v>527.1</v>
      </c>
      <c r="F59" s="54">
        <f t="shared" si="38"/>
        <v>1.1622932745314225</v>
      </c>
      <c r="G59" s="84">
        <v>10.4</v>
      </c>
      <c r="H59" s="120">
        <v>6</v>
      </c>
      <c r="I59" s="54">
        <f t="shared" si="60"/>
        <v>0.57692307692307687</v>
      </c>
      <c r="J59" s="84"/>
      <c r="K59" s="126"/>
      <c r="L59" s="54" t="str">
        <f t="shared" si="39"/>
        <v xml:space="preserve"> </v>
      </c>
      <c r="M59" s="84">
        <v>368.4</v>
      </c>
      <c r="N59" s="53">
        <v>474.3</v>
      </c>
      <c r="O59" s="54">
        <f t="shared" si="40"/>
        <v>1.2874592833876222</v>
      </c>
      <c r="P59" s="84">
        <v>74.7</v>
      </c>
      <c r="Q59" s="53">
        <v>46.8</v>
      </c>
      <c r="R59" s="54">
        <f t="shared" si="41"/>
        <v>0.62650602409638545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85</v>
      </c>
      <c r="D60" s="84">
        <f t="shared" si="67"/>
        <v>4290.2</v>
      </c>
      <c r="E60" s="53">
        <f t="shared" si="68"/>
        <v>3028.4</v>
      </c>
      <c r="F60" s="54">
        <f t="shared" si="38"/>
        <v>0.70588783739685801</v>
      </c>
      <c r="G60" s="84">
        <v>40.9</v>
      </c>
      <c r="H60" s="120">
        <v>90.8</v>
      </c>
      <c r="I60" s="54" t="str">
        <f t="shared" si="60"/>
        <v>св.200</v>
      </c>
      <c r="J60" s="84">
        <v>0.1</v>
      </c>
      <c r="K60" s="126"/>
      <c r="L60" s="54">
        <f t="shared" si="39"/>
        <v>0</v>
      </c>
      <c r="M60" s="84">
        <v>234.2</v>
      </c>
      <c r="N60" s="53">
        <v>324.3</v>
      </c>
      <c r="O60" s="54">
        <f t="shared" si="40"/>
        <v>1.3847139197267293</v>
      </c>
      <c r="P60" s="84">
        <v>4015</v>
      </c>
      <c r="Q60" s="53">
        <v>2613.3000000000002</v>
      </c>
      <c r="R60" s="54">
        <f t="shared" si="41"/>
        <v>0.65088418430884187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84</v>
      </c>
      <c r="D61" s="84">
        <f t="shared" si="67"/>
        <v>648.29999999999995</v>
      </c>
      <c r="E61" s="53">
        <f t="shared" si="68"/>
        <v>676.9</v>
      </c>
      <c r="F61" s="54">
        <f t="shared" si="38"/>
        <v>1.0441153786827087</v>
      </c>
      <c r="G61" s="84">
        <v>3.1</v>
      </c>
      <c r="H61" s="120">
        <v>4.8</v>
      </c>
      <c r="I61" s="54">
        <f t="shared" si="60"/>
        <v>1.5483870967741935</v>
      </c>
      <c r="J61" s="84"/>
      <c r="K61" s="126"/>
      <c r="L61" s="54" t="str">
        <f t="shared" si="39"/>
        <v xml:space="preserve"> </v>
      </c>
      <c r="M61" s="84">
        <v>443.9</v>
      </c>
      <c r="N61" s="53">
        <v>448.7</v>
      </c>
      <c r="O61" s="54">
        <f t="shared" si="40"/>
        <v>1.0108132462266277</v>
      </c>
      <c r="P61" s="84">
        <v>201.3</v>
      </c>
      <c r="Q61" s="53">
        <v>223.4</v>
      </c>
      <c r="R61" s="54">
        <f t="shared" si="41"/>
        <v>1.1097863884749131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88" t="s">
        <v>145</v>
      </c>
      <c r="D62" s="89">
        <f>SUM(D63:D64,D65:D66,D67)</f>
        <v>8355.5</v>
      </c>
      <c r="E62" s="89">
        <f>SUM(E63:E67)</f>
        <v>5839.63</v>
      </c>
      <c r="F62" s="90">
        <f t="shared" si="38"/>
        <v>0.69889653521632455</v>
      </c>
      <c r="G62" s="89">
        <f t="shared" ref="G62:H62" si="69">SUM(G63:G67)</f>
        <v>1529.6</v>
      </c>
      <c r="H62" s="89">
        <f t="shared" si="69"/>
        <v>1364.8000000000002</v>
      </c>
      <c r="I62" s="90">
        <f t="shared" si="60"/>
        <v>0.89225941422594157</v>
      </c>
      <c r="J62" s="89">
        <f t="shared" ref="J62" si="70">SUM(J63:J67)</f>
        <v>0</v>
      </c>
      <c r="K62" s="89">
        <f t="shared" ref="K62" si="71">SUM(K63:K67)</f>
        <v>0</v>
      </c>
      <c r="L62" s="90" t="str">
        <f t="shared" si="39"/>
        <v xml:space="preserve"> </v>
      </c>
      <c r="M62" s="89">
        <f t="shared" ref="M62" si="72">SUM(M63:M67)</f>
        <v>2169.9</v>
      </c>
      <c r="N62" s="89">
        <f t="shared" ref="N62" si="73">SUM(N63:N67)</f>
        <v>1455.1000000000001</v>
      </c>
      <c r="O62" s="90">
        <f t="shared" si="40"/>
        <v>0.67058389787547812</v>
      </c>
      <c r="P62" s="89">
        <f t="shared" ref="P62" si="74">SUM(P63:P67)</f>
        <v>4656</v>
      </c>
      <c r="Q62" s="89">
        <f t="shared" ref="Q62" si="75">SUM(Q63:Q67)</f>
        <v>3019.7299999999996</v>
      </c>
      <c r="R62" s="90">
        <f t="shared" si="41"/>
        <v>0.64856743986254284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159</v>
      </c>
      <c r="D63" s="84">
        <f t="shared" ref="D63:D94" si="76">(G63+J63+M63+P63)</f>
        <v>2376.1</v>
      </c>
      <c r="E63" s="53">
        <f>H63+K69+N63+Q63</f>
        <v>2326.8000000000002</v>
      </c>
      <c r="F63" s="54">
        <f>IF(E63=0," ",IF(E63/D63*100&gt;200,"св.200",E63/D63))</f>
        <v>0.97925171499516028</v>
      </c>
      <c r="G63" s="84">
        <v>1326.6</v>
      </c>
      <c r="H63" s="120">
        <v>1140</v>
      </c>
      <c r="I63" s="54">
        <f t="shared" si="60"/>
        <v>0.85933966530981465</v>
      </c>
      <c r="J63" s="84"/>
      <c r="K63" s="127"/>
      <c r="L63" s="54" t="str">
        <f>IF(J63=0," ",IF(K69/J63*100&gt;200,"св.200",K69/J63))</f>
        <v xml:space="preserve"> </v>
      </c>
      <c r="M63" s="84">
        <v>610.1</v>
      </c>
      <c r="N63" s="53">
        <v>512.9</v>
      </c>
      <c r="O63" s="54">
        <f t="shared" si="40"/>
        <v>0.84068185543353546</v>
      </c>
      <c r="P63" s="84">
        <v>439.4</v>
      </c>
      <c r="Q63" s="53">
        <v>673.9</v>
      </c>
      <c r="R63" s="54">
        <f>IF(Q63=0," ",IF(Q63/P63*100&gt;200,"св.200",Q63/P63))</f>
        <v>1.5336822940373236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83</v>
      </c>
      <c r="D64" s="84">
        <f>(G64+J64+M64+P64)</f>
        <v>3174.4</v>
      </c>
      <c r="E64" s="53">
        <f>H64+K64+N64+Q64</f>
        <v>1869.51</v>
      </c>
      <c r="F64" s="54">
        <f>IF(E64=0," ",IF(E64/D64*100&gt;200,"св.200",E64/D64))</f>
        <v>0.58893334173387091</v>
      </c>
      <c r="G64" s="84">
        <v>82.7</v>
      </c>
      <c r="H64" s="120">
        <v>122.4</v>
      </c>
      <c r="I64" s="54">
        <f t="shared" si="60"/>
        <v>1.4800483675937122</v>
      </c>
      <c r="J64" s="84"/>
      <c r="K64" s="126"/>
      <c r="L64" s="54" t="str">
        <f t="shared" si="39"/>
        <v xml:space="preserve"> </v>
      </c>
      <c r="M64" s="84">
        <v>940.4</v>
      </c>
      <c r="N64" s="53">
        <v>356.6</v>
      </c>
      <c r="O64" s="54">
        <f t="shared" si="40"/>
        <v>0.37920034028073163</v>
      </c>
      <c r="P64" s="84">
        <v>2151.3000000000002</v>
      </c>
      <c r="Q64" s="53">
        <v>1390.51</v>
      </c>
      <c r="R64" s="54">
        <f>IF(Q64=0," ",IF(Q64/P64*100&gt;200,"св.200",Q64/P64))</f>
        <v>0.64635801608329846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82</v>
      </c>
      <c r="D65" s="84">
        <f t="shared" si="76"/>
        <v>973.3</v>
      </c>
      <c r="E65" s="53">
        <f>H65+K65+N65+Q65</f>
        <v>536.92000000000007</v>
      </c>
      <c r="F65" s="54">
        <f>IF(E65=0," ",IF(E65/D65*100&gt;200,"св.200",E65/D65))</f>
        <v>0.55164902907633828</v>
      </c>
      <c r="G65" s="84">
        <v>5.5</v>
      </c>
      <c r="H65" s="120">
        <v>3.8</v>
      </c>
      <c r="I65" s="54">
        <f t="shared" si="60"/>
        <v>0.69090909090909092</v>
      </c>
      <c r="J65" s="84"/>
      <c r="K65" s="126"/>
      <c r="L65" s="54" t="str">
        <f t="shared" si="39"/>
        <v xml:space="preserve"> </v>
      </c>
      <c r="M65" s="84">
        <v>378.8</v>
      </c>
      <c r="N65" s="53">
        <v>236.5</v>
      </c>
      <c r="O65" s="54">
        <f t="shared" si="40"/>
        <v>0.62434002111932418</v>
      </c>
      <c r="P65" s="84">
        <v>589</v>
      </c>
      <c r="Q65" s="53">
        <v>296.62</v>
      </c>
      <c r="R65" s="54">
        <f>IF(Q65=0," ",IF(Q65/P65*100&gt;200,"св.200",Q65/P65))</f>
        <v>0.50359932088285231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150</v>
      </c>
      <c r="D66" s="84">
        <f t="shared" si="76"/>
        <v>390.20000000000005</v>
      </c>
      <c r="E66" s="53">
        <f>H66+K66+N66+Q66</f>
        <v>536.9</v>
      </c>
      <c r="F66" s="54">
        <f>IF(E66=0," ",IF(E66/D66*100&gt;200,"св.200",E66/D66))</f>
        <v>1.3759610456176317</v>
      </c>
      <c r="G66" s="84">
        <v>27.1</v>
      </c>
      <c r="H66" s="120">
        <v>13.2</v>
      </c>
      <c r="I66" s="54">
        <f t="shared" si="60"/>
        <v>0.48708487084870844</v>
      </c>
      <c r="J66" s="84"/>
      <c r="K66" s="126"/>
      <c r="L66" s="54" t="str">
        <f>IF(J66=0," ",IF(K66/J66*100&gt;200,"св.200",K66/J66))</f>
        <v xml:space="preserve"> </v>
      </c>
      <c r="M66" s="84">
        <v>81</v>
      </c>
      <c r="N66" s="53">
        <v>190.2</v>
      </c>
      <c r="O66" s="54" t="str">
        <f t="shared" si="40"/>
        <v>св.200</v>
      </c>
      <c r="P66" s="84">
        <v>282.10000000000002</v>
      </c>
      <c r="Q66" s="53">
        <v>333.5</v>
      </c>
      <c r="R66" s="54">
        <f>IF(Q66=0," ",IF(Q66/P66*100&gt;200,"св.200",Q66/P66))</f>
        <v>1.1822048918823111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151</v>
      </c>
      <c r="D67" s="84">
        <f t="shared" si="76"/>
        <v>1441.5</v>
      </c>
      <c r="E67" s="53">
        <f>H67+K67+N67+Q67</f>
        <v>569.5</v>
      </c>
      <c r="F67" s="54">
        <f>IF(E67=0," ",IF(E67/D67*100&gt;200,"св.200",E67/D67))</f>
        <v>0.39507457509538674</v>
      </c>
      <c r="G67" s="84">
        <v>87.7</v>
      </c>
      <c r="H67" s="120">
        <v>85.4</v>
      </c>
      <c r="I67" s="54">
        <f t="shared" si="60"/>
        <v>0.97377423033067279</v>
      </c>
      <c r="J67" s="84"/>
      <c r="K67" s="126"/>
      <c r="L67" s="54" t="str">
        <f>IF(K67=0," ",IF(K67/J67*100&gt;200,"св.200",K67/J67))</f>
        <v xml:space="preserve"> </v>
      </c>
      <c r="M67" s="84">
        <v>159.6</v>
      </c>
      <c r="N67" s="53">
        <v>158.9</v>
      </c>
      <c r="O67" s="54">
        <f t="shared" si="40"/>
        <v>0.9956140350877194</v>
      </c>
      <c r="P67" s="84">
        <v>1194.2</v>
      </c>
      <c r="Q67" s="53">
        <v>325.2</v>
      </c>
      <c r="R67" s="54">
        <f>IF(Q67=0," ",IF(Q67/P67*100&gt;200,"св.200",Q67/P67))</f>
        <v>0.2723161949422207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88" t="s">
        <v>81</v>
      </c>
      <c r="D68" s="89">
        <f>SUM(D69:D73)</f>
        <v>773.6</v>
      </c>
      <c r="E68" s="89">
        <f>SUM(E69:E73)</f>
        <v>643.4</v>
      </c>
      <c r="F68" s="90">
        <f t="shared" ref="F68:F93" si="77">IF(D68=0," ",IF(E68/D68*100&gt;200,"св.200",E68/D68))</f>
        <v>0.83169596690796277</v>
      </c>
      <c r="G68" s="89">
        <f t="shared" ref="G68:H68" si="78">SUM(G69:G73)</f>
        <v>61.5</v>
      </c>
      <c r="H68" s="89">
        <f t="shared" si="78"/>
        <v>61.9</v>
      </c>
      <c r="I68" s="90">
        <f t="shared" si="60"/>
        <v>1.0065040650406505</v>
      </c>
      <c r="J68" s="89">
        <f t="shared" ref="J68" si="79">SUM(J69:J73)</f>
        <v>0.7</v>
      </c>
      <c r="K68" s="89">
        <f t="shared" ref="K68" si="80">SUM(K69:K73)</f>
        <v>25.4</v>
      </c>
      <c r="L68" s="90" t="str">
        <f t="shared" ref="L68:L93" si="81">IF(J68=0," ",IF(K68/J68*100&gt;200,"св.200",K68/J68))</f>
        <v>св.200</v>
      </c>
      <c r="M68" s="89">
        <f t="shared" ref="M68" si="82">SUM(M69:M73)</f>
        <v>259.8</v>
      </c>
      <c r="N68" s="89">
        <f t="shared" ref="N68" si="83">SUM(N69:N73)</f>
        <v>165.39999999999998</v>
      </c>
      <c r="O68" s="90">
        <f t="shared" ref="O68:O93" si="84">IF(M68=0," ",IF(N68/M68*100&gt;200,"св.200",N68/M68))</f>
        <v>0.63664357197844479</v>
      </c>
      <c r="P68" s="89">
        <f t="shared" ref="P68" si="85">SUM(P69:P73)</f>
        <v>451.6</v>
      </c>
      <c r="Q68" s="89">
        <f t="shared" ref="Q68" si="86">SUM(Q69:Q73)</f>
        <v>390.7</v>
      </c>
      <c r="R68" s="90">
        <f t="shared" ref="R68:R93" si="87">IF(P68=0," ",IF(Q68/P68*100&gt;200,"св.200",Q68/P68))</f>
        <v>0.86514614703277226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80</v>
      </c>
      <c r="D69" s="84">
        <f t="shared" si="76"/>
        <v>216.6</v>
      </c>
      <c r="E69" s="53">
        <f>H69+K69+N69+Q69</f>
        <v>205.39999999999998</v>
      </c>
      <c r="F69" s="54">
        <f t="shared" si="77"/>
        <v>0.94829178208679588</v>
      </c>
      <c r="G69" s="84">
        <v>42</v>
      </c>
      <c r="H69" s="120">
        <v>49.8</v>
      </c>
      <c r="I69" s="54">
        <f t="shared" si="60"/>
        <v>1.1857142857142857</v>
      </c>
      <c r="J69" s="84">
        <v>0.7</v>
      </c>
      <c r="K69" s="126"/>
      <c r="L69" s="54">
        <f t="shared" si="81"/>
        <v>0</v>
      </c>
      <c r="M69" s="84">
        <v>64.099999999999994</v>
      </c>
      <c r="N69" s="53">
        <v>65.3</v>
      </c>
      <c r="O69" s="54">
        <f t="shared" si="84"/>
        <v>1.0187207488299532</v>
      </c>
      <c r="P69" s="84">
        <v>109.8</v>
      </c>
      <c r="Q69" s="53">
        <v>90.3</v>
      </c>
      <c r="R69" s="54">
        <f t="shared" si="87"/>
        <v>0.82240437158469948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38" t="s">
        <v>79</v>
      </c>
      <c r="D70" s="84">
        <f t="shared" si="76"/>
        <v>78.2</v>
      </c>
      <c r="E70" s="53">
        <f>H70+K70+N70+Q70</f>
        <v>96.699999999999989</v>
      </c>
      <c r="F70" s="54">
        <f t="shared" si="77"/>
        <v>1.2365728900255752</v>
      </c>
      <c r="G70" s="84"/>
      <c r="H70" s="120">
        <v>0.1</v>
      </c>
      <c r="I70" s="54" t="str">
        <f t="shared" si="60"/>
        <v xml:space="preserve"> </v>
      </c>
      <c r="J70" s="84"/>
      <c r="K70" s="126">
        <v>25.4</v>
      </c>
      <c r="L70" s="54" t="str">
        <f t="shared" si="81"/>
        <v xml:space="preserve"> </v>
      </c>
      <c r="M70" s="84">
        <v>16.600000000000001</v>
      </c>
      <c r="N70" s="53">
        <v>18.3</v>
      </c>
      <c r="O70" s="54">
        <f t="shared" si="84"/>
        <v>1.1024096385542168</v>
      </c>
      <c r="P70" s="84">
        <v>61.6</v>
      </c>
      <c r="Q70" s="53">
        <v>52.9</v>
      </c>
      <c r="R70" s="54">
        <f t="shared" si="87"/>
        <v>0.85876623376623373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78</v>
      </c>
      <c r="D71" s="84">
        <f t="shared" si="76"/>
        <v>161.20000000000002</v>
      </c>
      <c r="E71" s="53">
        <f>H71+K71+N71+Q71</f>
        <v>150.5</v>
      </c>
      <c r="F71" s="54">
        <f t="shared" si="77"/>
        <v>0.93362282878411906</v>
      </c>
      <c r="G71" s="84">
        <v>1.9</v>
      </c>
      <c r="H71" s="120">
        <v>8.6999999999999993</v>
      </c>
      <c r="I71" s="54" t="str">
        <f t="shared" si="60"/>
        <v>св.200</v>
      </c>
      <c r="J71" s="84"/>
      <c r="K71" s="126"/>
      <c r="L71" s="54" t="str">
        <f t="shared" si="81"/>
        <v xml:space="preserve"> </v>
      </c>
      <c r="M71" s="84">
        <v>9.4</v>
      </c>
      <c r="N71" s="53">
        <v>8.6</v>
      </c>
      <c r="O71" s="54">
        <f t="shared" si="84"/>
        <v>0.91489361702127647</v>
      </c>
      <c r="P71" s="84">
        <v>149.9</v>
      </c>
      <c r="Q71" s="53">
        <v>133.19999999999999</v>
      </c>
      <c r="R71" s="54">
        <f t="shared" si="87"/>
        <v>0.88859239492995323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77</v>
      </c>
      <c r="D72" s="84">
        <f t="shared" si="76"/>
        <v>60.099999999999994</v>
      </c>
      <c r="E72" s="53">
        <f>H72+K72+N72+Q72</f>
        <v>56.4</v>
      </c>
      <c r="F72" s="54">
        <f t="shared" si="77"/>
        <v>0.93843594009983367</v>
      </c>
      <c r="G72" s="84">
        <v>0.5</v>
      </c>
      <c r="H72" s="120">
        <v>2.2000000000000002</v>
      </c>
      <c r="I72" s="54" t="str">
        <f t="shared" si="60"/>
        <v>св.200</v>
      </c>
      <c r="J72" s="84"/>
      <c r="K72" s="126"/>
      <c r="L72" s="54" t="str">
        <f t="shared" si="81"/>
        <v xml:space="preserve"> </v>
      </c>
      <c r="M72" s="84">
        <v>12.2</v>
      </c>
      <c r="N72" s="53">
        <v>11.2</v>
      </c>
      <c r="O72" s="54">
        <f t="shared" si="84"/>
        <v>0.91803278688524592</v>
      </c>
      <c r="P72" s="84">
        <v>47.4</v>
      </c>
      <c r="Q72" s="53">
        <v>43</v>
      </c>
      <c r="R72" s="54">
        <f t="shared" si="87"/>
        <v>0.90717299578059074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76</v>
      </c>
      <c r="D73" s="84">
        <f t="shared" si="76"/>
        <v>257.5</v>
      </c>
      <c r="E73" s="53">
        <f>H73+K73+N73+Q73</f>
        <v>134.4</v>
      </c>
      <c r="F73" s="54">
        <f t="shared" si="77"/>
        <v>0.52194174757281553</v>
      </c>
      <c r="G73" s="84">
        <v>17.100000000000001</v>
      </c>
      <c r="H73" s="120">
        <v>1.1000000000000001</v>
      </c>
      <c r="I73" s="54">
        <f t="shared" si="60"/>
        <v>6.4327485380116955E-2</v>
      </c>
      <c r="J73" s="84"/>
      <c r="K73" s="126"/>
      <c r="L73" s="54" t="str">
        <f t="shared" si="81"/>
        <v xml:space="preserve"> </v>
      </c>
      <c r="M73" s="84">
        <v>157.5</v>
      </c>
      <c r="N73" s="53">
        <v>62</v>
      </c>
      <c r="O73" s="54">
        <f t="shared" si="84"/>
        <v>0.39365079365079364</v>
      </c>
      <c r="P73" s="84">
        <v>82.9</v>
      </c>
      <c r="Q73" s="53">
        <v>71.3</v>
      </c>
      <c r="R73" s="54">
        <f t="shared" si="87"/>
        <v>0.86007237635705658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88" t="s">
        <v>75</v>
      </c>
      <c r="D74" s="89">
        <f>SUM(D75:D77,D78)</f>
        <v>2594.1000000000004</v>
      </c>
      <c r="E74" s="89">
        <f>SUM(E75:E78)</f>
        <v>2631.2200000000003</v>
      </c>
      <c r="F74" s="90">
        <f t="shared" si="77"/>
        <v>1.0143093943949733</v>
      </c>
      <c r="G74" s="89">
        <f t="shared" ref="G74:H74" si="88">SUM(G75:G78)</f>
        <v>929.80000000000007</v>
      </c>
      <c r="H74" s="89">
        <f t="shared" si="88"/>
        <v>1424.9</v>
      </c>
      <c r="I74" s="90">
        <f t="shared" si="60"/>
        <v>1.5324801032480102</v>
      </c>
      <c r="J74" s="89">
        <f t="shared" ref="J74" si="89">SUM(J75:J78)</f>
        <v>0</v>
      </c>
      <c r="K74" s="89">
        <f t="shared" ref="K74" si="90">SUM(K75:K78)</f>
        <v>0</v>
      </c>
      <c r="L74" s="90" t="str">
        <f t="shared" si="81"/>
        <v xml:space="preserve"> </v>
      </c>
      <c r="M74" s="89">
        <f t="shared" ref="M74" si="91">SUM(M75:M78)</f>
        <v>282.10000000000002</v>
      </c>
      <c r="N74" s="89">
        <f t="shared" ref="N74" si="92">SUM(N75:N78)</f>
        <v>277.10000000000002</v>
      </c>
      <c r="O74" s="90">
        <f t="shared" si="84"/>
        <v>0.98227578872740162</v>
      </c>
      <c r="P74" s="89">
        <f t="shared" ref="P74" si="93">SUM(P75:P78)</f>
        <v>1382.2</v>
      </c>
      <c r="Q74" s="89">
        <f t="shared" ref="Q74" si="94">SUM(Q75:Q78)</f>
        <v>929.22</v>
      </c>
      <c r="R74" s="90">
        <f t="shared" si="87"/>
        <v>0.67227608160902907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74</v>
      </c>
      <c r="D75" s="84">
        <f t="shared" si="76"/>
        <v>1266.2</v>
      </c>
      <c r="E75" s="53">
        <f>H75+K75+N75+Q75</f>
        <v>1699.02</v>
      </c>
      <c r="F75" s="54">
        <f t="shared" si="77"/>
        <v>1.3418259358711104</v>
      </c>
      <c r="G75" s="84">
        <v>917</v>
      </c>
      <c r="H75" s="120">
        <v>1414.1</v>
      </c>
      <c r="I75" s="54">
        <f t="shared" si="60"/>
        <v>1.5420937840785167</v>
      </c>
      <c r="J75" s="84"/>
      <c r="K75" s="126"/>
      <c r="L75" s="54" t="str">
        <f t="shared" si="81"/>
        <v xml:space="preserve"> </v>
      </c>
      <c r="M75" s="84">
        <v>175.8</v>
      </c>
      <c r="N75" s="53">
        <v>165</v>
      </c>
      <c r="O75" s="54">
        <f t="shared" si="84"/>
        <v>0.93856655290102387</v>
      </c>
      <c r="P75" s="84">
        <v>173.4</v>
      </c>
      <c r="Q75" s="53">
        <v>119.92</v>
      </c>
      <c r="R75" s="54">
        <f t="shared" si="87"/>
        <v>0.69158016147635526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73</v>
      </c>
      <c r="D76" s="84">
        <f t="shared" si="76"/>
        <v>351.7</v>
      </c>
      <c r="E76" s="53">
        <f>H76+K76+N76+Q76</f>
        <v>302.10000000000002</v>
      </c>
      <c r="F76" s="54">
        <f t="shared" si="77"/>
        <v>0.85897071367642885</v>
      </c>
      <c r="G76" s="84">
        <v>1.2</v>
      </c>
      <c r="H76" s="120">
        <v>5.2</v>
      </c>
      <c r="I76" s="54" t="str">
        <f t="shared" si="60"/>
        <v>св.200</v>
      </c>
      <c r="J76" s="84"/>
      <c r="K76" s="126"/>
      <c r="L76" s="54" t="str">
        <f t="shared" si="81"/>
        <v xml:space="preserve"> </v>
      </c>
      <c r="M76" s="84">
        <v>33</v>
      </c>
      <c r="N76" s="53">
        <v>38.700000000000003</v>
      </c>
      <c r="O76" s="54">
        <f t="shared" si="84"/>
        <v>1.1727272727272728</v>
      </c>
      <c r="P76" s="84">
        <v>317.5</v>
      </c>
      <c r="Q76" s="53">
        <v>258.2</v>
      </c>
      <c r="R76" s="54">
        <f t="shared" si="87"/>
        <v>0.81322834645669284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152</v>
      </c>
      <c r="D77" s="84">
        <f t="shared" si="76"/>
        <v>435.90000000000003</v>
      </c>
      <c r="E77" s="53">
        <f>H77+K77+N77+Q77</f>
        <v>267.8</v>
      </c>
      <c r="F77" s="54">
        <f t="shared" si="77"/>
        <v>0.61436109199357647</v>
      </c>
      <c r="G77" s="84">
        <v>1.2</v>
      </c>
      <c r="H77" s="120">
        <v>2.7</v>
      </c>
      <c r="I77" s="54" t="str">
        <f t="shared" si="60"/>
        <v>св.200</v>
      </c>
      <c r="J77" s="84"/>
      <c r="K77" s="126"/>
      <c r="L77" s="55"/>
      <c r="M77" s="84">
        <v>40.1</v>
      </c>
      <c r="N77" s="53">
        <v>38.799999999999997</v>
      </c>
      <c r="O77" s="54">
        <f t="shared" si="84"/>
        <v>0.96758104738154604</v>
      </c>
      <c r="P77" s="84">
        <v>394.6</v>
      </c>
      <c r="Q77" s="53">
        <v>226.3</v>
      </c>
      <c r="R77" s="54">
        <f>IF(Q77=0," ",IF(Q77/P77*100&gt;200,"св.200",Q77/P77))</f>
        <v>0.57349214394323367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72</v>
      </c>
      <c r="D78" s="84">
        <f t="shared" si="76"/>
        <v>540.29999999999995</v>
      </c>
      <c r="E78" s="53">
        <f>H78+K78+N78+Q78</f>
        <v>362.3</v>
      </c>
      <c r="F78" s="54">
        <f t="shared" si="77"/>
        <v>0.67055339626133637</v>
      </c>
      <c r="G78" s="84">
        <v>10.4</v>
      </c>
      <c r="H78" s="120">
        <v>2.9</v>
      </c>
      <c r="I78" s="54">
        <f t="shared" ref="I78:I101" si="95">IF(G78=0," ",IF(H78/G78*100&gt;200,"св.200",H78/G78))</f>
        <v>0.27884615384615385</v>
      </c>
      <c r="J78" s="84"/>
      <c r="K78" s="126"/>
      <c r="L78" s="54" t="str">
        <f t="shared" si="81"/>
        <v xml:space="preserve"> </v>
      </c>
      <c r="M78" s="84">
        <v>33.200000000000003</v>
      </c>
      <c r="N78" s="53">
        <v>34.6</v>
      </c>
      <c r="O78" s="54">
        <f t="shared" si="84"/>
        <v>1.042168674698795</v>
      </c>
      <c r="P78" s="84">
        <v>496.7</v>
      </c>
      <c r="Q78" s="53">
        <v>324.8</v>
      </c>
      <c r="R78" s="54">
        <f t="shared" si="87"/>
        <v>0.65391584457418972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88" t="s">
        <v>71</v>
      </c>
      <c r="D79" s="89">
        <f>SUM(D80:D82)</f>
        <v>2612.1</v>
      </c>
      <c r="E79" s="89">
        <f>SUM(E80:E82)</f>
        <v>1680.1</v>
      </c>
      <c r="F79" s="90">
        <f t="shared" si="77"/>
        <v>0.64319895869223997</v>
      </c>
      <c r="G79" s="89">
        <f t="shared" ref="G79:H79" si="96">SUM(G80:G82)</f>
        <v>260</v>
      </c>
      <c r="H79" s="89">
        <f t="shared" si="96"/>
        <v>158.79999999999998</v>
      </c>
      <c r="I79" s="90">
        <f t="shared" si="95"/>
        <v>0.61076923076923073</v>
      </c>
      <c r="J79" s="89">
        <f t="shared" ref="J79" si="97">SUM(J80:J82)</f>
        <v>115.9</v>
      </c>
      <c r="K79" s="89">
        <f t="shared" ref="K79" si="98">SUM(K80:K82)</f>
        <v>115.9</v>
      </c>
      <c r="L79" s="90">
        <f t="shared" si="81"/>
        <v>1</v>
      </c>
      <c r="M79" s="89">
        <f t="shared" ref="M79" si="99">SUM(M80:M82)</f>
        <v>751</v>
      </c>
      <c r="N79" s="89">
        <f t="shared" ref="N79" si="100">SUM(N80:N82)</f>
        <v>424.6</v>
      </c>
      <c r="O79" s="90">
        <f t="shared" si="84"/>
        <v>0.56537949400798937</v>
      </c>
      <c r="P79" s="89">
        <f t="shared" ref="P79" si="101">SUM(P80:P82)</f>
        <v>1485.1999999999998</v>
      </c>
      <c r="Q79" s="89">
        <f t="shared" ref="Q79" si="102">SUM(Q80:Q82)</f>
        <v>980.8</v>
      </c>
      <c r="R79" s="90">
        <f t="shared" si="87"/>
        <v>0.6603824400754108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70</v>
      </c>
      <c r="D80" s="84">
        <f t="shared" si="76"/>
        <v>1066.5999999999999</v>
      </c>
      <c r="E80" s="53">
        <f>H80+K80+N80+Q80</f>
        <v>781</v>
      </c>
      <c r="F80" s="54">
        <f>IF(E80=0," ",IF(E80/D80*100&gt;200,"св.200",E80/D80))</f>
        <v>0.73223326457903626</v>
      </c>
      <c r="G80" s="84">
        <v>257.89999999999998</v>
      </c>
      <c r="H80" s="120">
        <v>157.6</v>
      </c>
      <c r="I80" s="54">
        <f t="shared" si="95"/>
        <v>0.61108956960062044</v>
      </c>
      <c r="J80" s="84"/>
      <c r="K80" s="126"/>
      <c r="L80" s="54" t="str">
        <f t="shared" si="81"/>
        <v xml:space="preserve"> </v>
      </c>
      <c r="M80" s="84">
        <v>359.8</v>
      </c>
      <c r="N80" s="53">
        <v>230.9</v>
      </c>
      <c r="O80" s="54">
        <f t="shared" si="84"/>
        <v>0.64174541411895492</v>
      </c>
      <c r="P80" s="84">
        <v>448.9</v>
      </c>
      <c r="Q80" s="53">
        <v>392.5</v>
      </c>
      <c r="R80" s="56">
        <f>IF(Q80=0," ",IF(Q80/P80*100&gt;200,"св.200",Q80/P80))</f>
        <v>0.87435954555580309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69</v>
      </c>
      <c r="D81" s="84">
        <f t="shared" si="76"/>
        <v>296.20000000000005</v>
      </c>
      <c r="E81" s="53">
        <f>H81+K81+N81+Q81</f>
        <v>199.10000000000002</v>
      </c>
      <c r="F81" s="54">
        <f>IF(E81=0," ",IF(E81/D81*100&gt;200,"св.200",E81/D81))</f>
        <v>0.67218095881161377</v>
      </c>
      <c r="G81" s="84">
        <v>0.1</v>
      </c>
      <c r="H81" s="120">
        <v>0.1</v>
      </c>
      <c r="I81" s="54">
        <f t="shared" si="95"/>
        <v>1</v>
      </c>
      <c r="J81" s="84">
        <v>115.9</v>
      </c>
      <c r="K81" s="126">
        <v>115.9</v>
      </c>
      <c r="L81" s="54">
        <f t="shared" si="81"/>
        <v>1</v>
      </c>
      <c r="M81" s="84">
        <v>115.8</v>
      </c>
      <c r="N81" s="53">
        <v>24.4</v>
      </c>
      <c r="O81" s="54">
        <f t="shared" si="84"/>
        <v>0.21070811744386872</v>
      </c>
      <c r="P81" s="84">
        <v>64.400000000000006</v>
      </c>
      <c r="Q81" s="53">
        <v>58.7</v>
      </c>
      <c r="R81" s="56">
        <f>IF(Q81=0," ",IF(Q81/P81*100&gt;200,"св.200",Q81/P81))</f>
        <v>0.91149068322981364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153</v>
      </c>
      <c r="D82" s="84">
        <f>(G82+J82+M82+P82)</f>
        <v>1249.3</v>
      </c>
      <c r="E82" s="53">
        <f>H82+K82+N82+Q82</f>
        <v>700</v>
      </c>
      <c r="F82" s="54">
        <f>IF(E82=0," ",IF(E82/D82*100&gt;200,"св.200",E82/D82))</f>
        <v>0.56031377571440011</v>
      </c>
      <c r="G82" s="84">
        <v>2</v>
      </c>
      <c r="H82" s="120">
        <v>1.1000000000000001</v>
      </c>
      <c r="I82" s="54">
        <f>IF(G82=0," ",IF(H82/G82*100&gt;200,"св.200",H82/G82))</f>
        <v>0.55000000000000004</v>
      </c>
      <c r="J82" s="84"/>
      <c r="K82" s="126"/>
      <c r="L82" s="55"/>
      <c r="M82" s="84">
        <v>275.39999999999998</v>
      </c>
      <c r="N82" s="53">
        <v>169.3</v>
      </c>
      <c r="O82" s="54">
        <f>IF(M82=0," ",IF(N82/M82*100&gt;200,"св.200",N82/M82))</f>
        <v>0.61474219317356582</v>
      </c>
      <c r="P82" s="84">
        <v>971.9</v>
      </c>
      <c r="Q82" s="53">
        <v>529.6</v>
      </c>
      <c r="R82" s="54">
        <f>IF(Q82=0," ",IF(Q82/P82*100&gt;200,"св.200",Q82/P82))</f>
        <v>0.54491202798641836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88" t="s">
        <v>144</v>
      </c>
      <c r="D83" s="89">
        <f>SUM(D84:D88)</f>
        <v>19663.399999999998</v>
      </c>
      <c r="E83" s="89">
        <f>SUM(E84:E88)</f>
        <v>14964</v>
      </c>
      <c r="F83" s="90">
        <f t="shared" si="77"/>
        <v>0.76100776061108466</v>
      </c>
      <c r="G83" s="89">
        <f t="shared" ref="G83:H83" si="103">SUM(G84:G88)</f>
        <v>679.8</v>
      </c>
      <c r="H83" s="89">
        <f t="shared" si="103"/>
        <v>1087.5999999999999</v>
      </c>
      <c r="I83" s="90">
        <f t="shared" si="95"/>
        <v>1.5998823183289201</v>
      </c>
      <c r="J83" s="89">
        <f t="shared" ref="J83" si="104">SUM(J84:J88)</f>
        <v>0.3</v>
      </c>
      <c r="K83" s="89">
        <f t="shared" ref="K83" si="105">SUM(K84:K88)</f>
        <v>0.3</v>
      </c>
      <c r="L83" s="90">
        <f t="shared" si="81"/>
        <v>1</v>
      </c>
      <c r="M83" s="89">
        <f t="shared" ref="M83" si="106">SUM(M84:M88)</f>
        <v>1897</v>
      </c>
      <c r="N83" s="89">
        <f t="shared" ref="N83" si="107">SUM(N84:N88)</f>
        <v>1799.1000000000001</v>
      </c>
      <c r="O83" s="90">
        <f t="shared" si="84"/>
        <v>0.94839219820769638</v>
      </c>
      <c r="P83" s="89">
        <f t="shared" ref="P83" si="108">SUM(P84:P88)</f>
        <v>17086.299999999996</v>
      </c>
      <c r="Q83" s="89">
        <f t="shared" ref="Q83" si="109">SUM(Q84:Q88)</f>
        <v>12077</v>
      </c>
      <c r="R83" s="90">
        <f t="shared" si="87"/>
        <v>0.7068235955121942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165</v>
      </c>
      <c r="D84" s="84">
        <f t="shared" si="76"/>
        <v>16719.900000000001</v>
      </c>
      <c r="E84" s="53">
        <f>H84+K84+N84+Q84</f>
        <v>11545</v>
      </c>
      <c r="F84" s="54">
        <f t="shared" si="77"/>
        <v>0.6904945603741649</v>
      </c>
      <c r="G84" s="84">
        <v>237.9</v>
      </c>
      <c r="H84" s="120">
        <v>702.5</v>
      </c>
      <c r="I84" s="54" t="str">
        <f t="shared" si="95"/>
        <v>св.200</v>
      </c>
      <c r="J84" s="84"/>
      <c r="K84" s="126"/>
      <c r="L84" s="54" t="str">
        <f>IF(K84=0," ",IF(K84/J84*100&gt;200,"св.200",K84/J84))</f>
        <v xml:space="preserve"> </v>
      </c>
      <c r="M84" s="84">
        <v>886.6</v>
      </c>
      <c r="N84" s="53">
        <v>637.4</v>
      </c>
      <c r="O84" s="54">
        <f t="shared" si="84"/>
        <v>0.71892623505526732</v>
      </c>
      <c r="P84" s="84">
        <v>15595.4</v>
      </c>
      <c r="Q84" s="53">
        <v>10205.1</v>
      </c>
      <c r="R84" s="54">
        <f t="shared" si="87"/>
        <v>0.65436603100914381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143</v>
      </c>
      <c r="D85" s="84">
        <f t="shared" si="76"/>
        <v>952.1</v>
      </c>
      <c r="E85" s="53">
        <f>H85+K85+N85+Q85</f>
        <v>1064.3000000000002</v>
      </c>
      <c r="F85" s="54">
        <f t="shared" si="77"/>
        <v>1.1178447642054408</v>
      </c>
      <c r="G85" s="84">
        <v>427.9</v>
      </c>
      <c r="H85" s="120">
        <v>358.6</v>
      </c>
      <c r="I85" s="54">
        <f t="shared" si="95"/>
        <v>0.83804627249357333</v>
      </c>
      <c r="J85" s="84"/>
      <c r="K85" s="126"/>
      <c r="L85" s="54" t="str">
        <f>IF(J85=0," ",IF(K85/J85*100&gt;200,"св.200",K85/J85))</f>
        <v xml:space="preserve"> </v>
      </c>
      <c r="M85" s="84">
        <v>241.1</v>
      </c>
      <c r="N85" s="53">
        <v>213.8</v>
      </c>
      <c r="O85" s="54">
        <f t="shared" si="84"/>
        <v>0.88676897552882628</v>
      </c>
      <c r="P85" s="84">
        <v>283.10000000000002</v>
      </c>
      <c r="Q85" s="53">
        <v>491.9</v>
      </c>
      <c r="R85" s="54">
        <f t="shared" si="87"/>
        <v>1.7375485694101023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68</v>
      </c>
      <c r="D86" s="84">
        <f t="shared" si="76"/>
        <v>1348.8000000000002</v>
      </c>
      <c r="E86" s="53">
        <f>H86+K86+N86+Q86</f>
        <v>1810.1999999999998</v>
      </c>
      <c r="F86" s="54">
        <f t="shared" si="77"/>
        <v>1.3420818505338075</v>
      </c>
      <c r="G86" s="84">
        <v>13.5</v>
      </c>
      <c r="H86" s="120">
        <v>26</v>
      </c>
      <c r="I86" s="54">
        <f t="shared" si="95"/>
        <v>1.9259259259259258</v>
      </c>
      <c r="J86" s="84"/>
      <c r="K86" s="126"/>
      <c r="L86" s="54" t="str">
        <f>IF(J86=0," ",IF(K86/J86*100&gt;200,"св.200",K86/J86))</f>
        <v xml:space="preserve"> </v>
      </c>
      <c r="M86" s="84">
        <v>640.70000000000005</v>
      </c>
      <c r="N86" s="53">
        <v>856.3</v>
      </c>
      <c r="O86" s="54">
        <f t="shared" si="84"/>
        <v>1.3365069455283283</v>
      </c>
      <c r="P86" s="84">
        <v>694.6</v>
      </c>
      <c r="Q86" s="53">
        <v>927.9</v>
      </c>
      <c r="R86" s="54">
        <f t="shared" si="87"/>
        <v>1.3358767636049524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67</v>
      </c>
      <c r="D87" s="84">
        <f t="shared" si="76"/>
        <v>538.5</v>
      </c>
      <c r="E87" s="53">
        <f>H87+K87+N87+Q87</f>
        <v>468.7</v>
      </c>
      <c r="F87" s="54">
        <f t="shared" si="77"/>
        <v>0.87038068709377903</v>
      </c>
      <c r="G87" s="84">
        <v>0.4</v>
      </c>
      <c r="H87" s="120">
        <v>0.3</v>
      </c>
      <c r="I87" s="54">
        <f t="shared" si="95"/>
        <v>0.74999999999999989</v>
      </c>
      <c r="J87" s="84"/>
      <c r="K87" s="126"/>
      <c r="L87" s="54" t="str">
        <f>IF(J87=0," ",IF(K87/J87*100&gt;200,"св.200",K87/J87))</f>
        <v xml:space="preserve"> </v>
      </c>
      <c r="M87" s="84">
        <v>117</v>
      </c>
      <c r="N87" s="53">
        <v>83.2</v>
      </c>
      <c r="O87" s="54">
        <f t="shared" si="84"/>
        <v>0.71111111111111114</v>
      </c>
      <c r="P87" s="84">
        <v>421.1</v>
      </c>
      <c r="Q87" s="53">
        <v>385.2</v>
      </c>
      <c r="R87" s="54">
        <f t="shared" si="87"/>
        <v>0.91474709095226781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66</v>
      </c>
      <c r="D88" s="84">
        <f t="shared" si="76"/>
        <v>104.1</v>
      </c>
      <c r="E88" s="53">
        <f>H88+K88+N88+Q88</f>
        <v>75.800000000000011</v>
      </c>
      <c r="F88" s="54">
        <f t="shared" si="77"/>
        <v>0.7281460134486073</v>
      </c>
      <c r="G88" s="84">
        <v>0.1</v>
      </c>
      <c r="H88" s="120">
        <v>0.2</v>
      </c>
      <c r="I88" s="54">
        <f t="shared" si="95"/>
        <v>2</v>
      </c>
      <c r="J88" s="84">
        <v>0.3</v>
      </c>
      <c r="K88" s="126">
        <v>0.3</v>
      </c>
      <c r="L88" s="54">
        <f t="shared" si="81"/>
        <v>1</v>
      </c>
      <c r="M88" s="84">
        <v>11.6</v>
      </c>
      <c r="N88" s="53">
        <v>8.4</v>
      </c>
      <c r="O88" s="54">
        <f t="shared" si="84"/>
        <v>0.72413793103448276</v>
      </c>
      <c r="P88" s="84">
        <v>92.1</v>
      </c>
      <c r="Q88" s="53">
        <v>66.900000000000006</v>
      </c>
      <c r="R88" s="54">
        <f t="shared" si="87"/>
        <v>0.72638436482084701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88" t="s">
        <v>142</v>
      </c>
      <c r="D89" s="89">
        <f>SUM(D90:D94)</f>
        <v>5290.0000000000009</v>
      </c>
      <c r="E89" s="89">
        <f>SUM(E90:E94)</f>
        <v>5190.3500000000004</v>
      </c>
      <c r="F89" s="90">
        <f t="shared" si="77"/>
        <v>0.9811625708884687</v>
      </c>
      <c r="G89" s="89">
        <f t="shared" ref="G89:H89" si="110">SUM(G90:G94)</f>
        <v>369.2</v>
      </c>
      <c r="H89" s="89">
        <f t="shared" si="110"/>
        <v>458.00000000000006</v>
      </c>
      <c r="I89" s="90">
        <f t="shared" si="95"/>
        <v>1.240520043336945</v>
      </c>
      <c r="J89" s="89">
        <f t="shared" ref="J89" si="111">SUM(J90:J94)</f>
        <v>0</v>
      </c>
      <c r="K89" s="89">
        <f t="shared" ref="K89" si="112">SUM(K90:K94)</f>
        <v>0</v>
      </c>
      <c r="L89" s="90" t="str">
        <f t="shared" si="81"/>
        <v xml:space="preserve"> </v>
      </c>
      <c r="M89" s="89">
        <f t="shared" ref="M89" si="113">SUM(M90:M94)</f>
        <v>2254.1000000000004</v>
      </c>
      <c r="N89" s="89">
        <f t="shared" ref="N89" si="114">SUM(N90:N94)</f>
        <v>3332.55</v>
      </c>
      <c r="O89" s="90">
        <f t="shared" si="84"/>
        <v>1.4784392884077902</v>
      </c>
      <c r="P89" s="89">
        <f t="shared" ref="P89" si="115">SUM(P90:P94)</f>
        <v>2666.7</v>
      </c>
      <c r="Q89" s="89">
        <f t="shared" ref="Q89" si="116">SUM(Q90:Q94)</f>
        <v>1399.8000000000002</v>
      </c>
      <c r="R89" s="90">
        <f t="shared" si="87"/>
        <v>0.52491843851951858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180</v>
      </c>
      <c r="D90" s="84">
        <f t="shared" si="76"/>
        <v>2851.1000000000004</v>
      </c>
      <c r="E90" s="53">
        <f>H90+K90+N90+Q90</f>
        <v>3970.5</v>
      </c>
      <c r="F90" s="54">
        <f t="shared" si="77"/>
        <v>1.3926203921293534</v>
      </c>
      <c r="G90" s="84">
        <v>345</v>
      </c>
      <c r="H90" s="120">
        <v>399.6</v>
      </c>
      <c r="I90" s="54">
        <f t="shared" si="95"/>
        <v>1.1582608695652175</v>
      </c>
      <c r="J90" s="84"/>
      <c r="K90" s="126"/>
      <c r="L90" s="54" t="str">
        <f t="shared" si="81"/>
        <v xml:space="preserve"> </v>
      </c>
      <c r="M90" s="84">
        <v>1923.4</v>
      </c>
      <c r="N90" s="53">
        <v>2902.5</v>
      </c>
      <c r="O90" s="54">
        <f t="shared" si="84"/>
        <v>1.5090464801913277</v>
      </c>
      <c r="P90" s="84">
        <v>582.70000000000005</v>
      </c>
      <c r="Q90" s="53">
        <v>668.4</v>
      </c>
      <c r="R90" s="54">
        <f>IF(P90=0," ",IF(Q90/P90*100&gt;200,"св.200",Q90/P90))</f>
        <v>1.1470739660202505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65</v>
      </c>
      <c r="D91" s="84">
        <f t="shared" si="76"/>
        <v>135.5</v>
      </c>
      <c r="E91" s="53">
        <f>H91+K91+N91+Q91</f>
        <v>106</v>
      </c>
      <c r="F91" s="54">
        <f t="shared" si="77"/>
        <v>0.78228782287822873</v>
      </c>
      <c r="G91" s="84">
        <v>5.4</v>
      </c>
      <c r="H91" s="120">
        <v>20</v>
      </c>
      <c r="I91" s="54" t="str">
        <f t="shared" si="95"/>
        <v>св.200</v>
      </c>
      <c r="J91" s="84"/>
      <c r="K91" s="126"/>
      <c r="L91" s="54" t="str">
        <f t="shared" si="81"/>
        <v xml:space="preserve"> </v>
      </c>
      <c r="M91" s="84">
        <v>42.7</v>
      </c>
      <c r="N91" s="53">
        <v>49</v>
      </c>
      <c r="O91" s="54">
        <f t="shared" si="84"/>
        <v>1.1475409836065573</v>
      </c>
      <c r="P91" s="84">
        <v>87.4</v>
      </c>
      <c r="Q91" s="53">
        <v>37</v>
      </c>
      <c r="R91" s="54">
        <f t="shared" si="87"/>
        <v>0.42334096109839814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64</v>
      </c>
      <c r="D92" s="84">
        <f t="shared" si="76"/>
        <v>1403.7</v>
      </c>
      <c r="E92" s="53">
        <f>H92+K92+N92+Q92</f>
        <v>297.10000000000002</v>
      </c>
      <c r="F92" s="54">
        <f t="shared" si="77"/>
        <v>0.21165491201823752</v>
      </c>
      <c r="G92" s="84">
        <v>15.5</v>
      </c>
      <c r="H92" s="120">
        <v>27.3</v>
      </c>
      <c r="I92" s="54">
        <f t="shared" si="95"/>
        <v>1.7612903225806451</v>
      </c>
      <c r="J92" s="84"/>
      <c r="K92" s="126"/>
      <c r="L92" s="54" t="str">
        <f t="shared" si="81"/>
        <v xml:space="preserve"> </v>
      </c>
      <c r="M92" s="84">
        <v>80.2</v>
      </c>
      <c r="N92" s="53">
        <v>89.4</v>
      </c>
      <c r="O92" s="54">
        <f t="shared" si="84"/>
        <v>1.1147132169576059</v>
      </c>
      <c r="P92" s="84">
        <v>1308</v>
      </c>
      <c r="Q92" s="53">
        <v>180.4</v>
      </c>
      <c r="R92" s="54">
        <f t="shared" si="87"/>
        <v>0.13792048929663608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63</v>
      </c>
      <c r="D93" s="84">
        <f t="shared" si="76"/>
        <v>626.1</v>
      </c>
      <c r="E93" s="53">
        <f>H93+K93+N93+Q93</f>
        <v>571.34</v>
      </c>
      <c r="F93" s="54">
        <f t="shared" si="77"/>
        <v>0.91253793323750199</v>
      </c>
      <c r="G93" s="84">
        <v>2.8</v>
      </c>
      <c r="H93" s="120">
        <v>9.8000000000000007</v>
      </c>
      <c r="I93" s="54" t="str">
        <f>IF(G93&lt;=0.01," ",IF(H93/G93*100&gt;200,"св.200",H93/G93))</f>
        <v>св.200</v>
      </c>
      <c r="J93" s="84"/>
      <c r="K93" s="126"/>
      <c r="L93" s="54" t="str">
        <f t="shared" si="81"/>
        <v xml:space="preserve"> </v>
      </c>
      <c r="M93" s="84">
        <v>144.9</v>
      </c>
      <c r="N93" s="53">
        <v>223.94</v>
      </c>
      <c r="O93" s="54">
        <f t="shared" si="84"/>
        <v>1.545479641131815</v>
      </c>
      <c r="P93" s="84">
        <v>478.4</v>
      </c>
      <c r="Q93" s="53">
        <v>337.6</v>
      </c>
      <c r="R93" s="54">
        <f t="shared" si="87"/>
        <v>0.70568561872909707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62</v>
      </c>
      <c r="D94" s="84">
        <f t="shared" si="76"/>
        <v>273.59999999999997</v>
      </c>
      <c r="E94" s="53">
        <f>H94+K94+N94+Q94</f>
        <v>245.41</v>
      </c>
      <c r="F94" s="54">
        <f t="shared" ref="F94:F125" si="117">IF(D94=0," ",IF(E94/D94*100&gt;200,"св.200",E94/D94))</f>
        <v>0.89696637426900594</v>
      </c>
      <c r="G94" s="84">
        <v>0.5</v>
      </c>
      <c r="H94" s="120">
        <v>1.3</v>
      </c>
      <c r="I94" s="54" t="str">
        <f t="shared" si="95"/>
        <v>св.200</v>
      </c>
      <c r="J94" s="84"/>
      <c r="K94" s="126"/>
      <c r="L94" s="54" t="str">
        <f>IF(J94=0," ",IF(K94/J94*100&gt;200,"св.200",K94/J94))</f>
        <v xml:space="preserve"> </v>
      </c>
      <c r="M94" s="84">
        <v>62.9</v>
      </c>
      <c r="N94" s="53">
        <v>67.709999999999994</v>
      </c>
      <c r="O94" s="54">
        <f t="shared" ref="O94:O125" si="118">IF(M94=0," ",IF(N94/M94*100&gt;200,"св.200",N94/M94))</f>
        <v>1.0764705882352941</v>
      </c>
      <c r="P94" s="84">
        <v>210.2</v>
      </c>
      <c r="Q94" s="53">
        <v>176.4</v>
      </c>
      <c r="R94" s="54">
        <f t="shared" ref="R94:R125" si="119">IF(P94=0," ",IF(Q94/P94*100&gt;200,"св.200",Q94/P94))</f>
        <v>0.83920076117982878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88" t="s">
        <v>61</v>
      </c>
      <c r="D95" s="89">
        <f>SUM(D96:D99)</f>
        <v>6296.5</v>
      </c>
      <c r="E95" s="89">
        <f>SUM(E96:E99)</f>
        <v>5516.0599999999995</v>
      </c>
      <c r="F95" s="90">
        <f t="shared" si="117"/>
        <v>0.87605177479552121</v>
      </c>
      <c r="G95" s="89">
        <f t="shared" ref="G95:H95" si="120">SUM(G96:G99)</f>
        <v>878.9</v>
      </c>
      <c r="H95" s="89">
        <f t="shared" si="120"/>
        <v>497.7</v>
      </c>
      <c r="I95" s="90">
        <f t="shared" si="95"/>
        <v>0.56627602685174649</v>
      </c>
      <c r="J95" s="89">
        <f t="shared" ref="J95" si="121">SUM(J96:J99)</f>
        <v>0</v>
      </c>
      <c r="K95" s="89">
        <f t="shared" ref="K95" si="122">SUM(K96:K99)</f>
        <v>0</v>
      </c>
      <c r="L95" s="90" t="str">
        <f t="shared" ref="L95:L125" si="123">IF(J95=0," ",IF(K95/J95*100&gt;200,"св.200",K95/J95))</f>
        <v xml:space="preserve"> </v>
      </c>
      <c r="M95" s="89">
        <f t="shared" ref="M95" si="124">SUM(M96:M99)</f>
        <v>2461.2000000000003</v>
      </c>
      <c r="N95" s="89">
        <f t="shared" ref="N95" si="125">SUM(N96:N99)</f>
        <v>2503.1</v>
      </c>
      <c r="O95" s="90">
        <f t="shared" si="118"/>
        <v>1.0170242158296765</v>
      </c>
      <c r="P95" s="89">
        <f t="shared" ref="P95" si="126">SUM(P96:P99)</f>
        <v>2956.4</v>
      </c>
      <c r="Q95" s="89">
        <f t="shared" ref="Q95" si="127">SUM(Q96:Q99)</f>
        <v>2515.2599999999998</v>
      </c>
      <c r="R95" s="90">
        <f t="shared" si="119"/>
        <v>0.85078473819510203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60</v>
      </c>
      <c r="D96" s="84">
        <f t="shared" ref="D96:D141" si="128">(G96+J96+M96+P96)</f>
        <v>3923.6</v>
      </c>
      <c r="E96" s="53">
        <f>H96+K96+N96+Q96</f>
        <v>3235.96</v>
      </c>
      <c r="F96" s="54">
        <f t="shared" si="117"/>
        <v>0.82474258334182893</v>
      </c>
      <c r="G96" s="84">
        <v>853.4</v>
      </c>
      <c r="H96" s="120">
        <v>474</v>
      </c>
      <c r="I96" s="54">
        <f t="shared" si="95"/>
        <v>0.5554253573939536</v>
      </c>
      <c r="J96" s="84"/>
      <c r="K96" s="126"/>
      <c r="L96" s="54" t="str">
        <f t="shared" si="123"/>
        <v xml:space="preserve"> </v>
      </c>
      <c r="M96" s="84">
        <v>1833.8</v>
      </c>
      <c r="N96" s="53">
        <v>1766.1</v>
      </c>
      <c r="O96" s="54">
        <f t="shared" si="118"/>
        <v>0.96308212455011444</v>
      </c>
      <c r="P96" s="84">
        <v>1236.4000000000001</v>
      </c>
      <c r="Q96" s="53">
        <v>995.86</v>
      </c>
      <c r="R96" s="54">
        <f t="shared" si="119"/>
        <v>0.8054513102555807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59</v>
      </c>
      <c r="D97" s="84">
        <f t="shared" si="128"/>
        <v>1250.3</v>
      </c>
      <c r="E97" s="53">
        <f>H97+K97+N97+Q97</f>
        <v>1423.7</v>
      </c>
      <c r="F97" s="54">
        <f t="shared" si="117"/>
        <v>1.1386867151883548</v>
      </c>
      <c r="G97" s="84">
        <v>21.8</v>
      </c>
      <c r="H97" s="120">
        <v>14.8</v>
      </c>
      <c r="I97" s="54">
        <f t="shared" si="95"/>
        <v>0.67889908256880738</v>
      </c>
      <c r="J97" s="84"/>
      <c r="K97" s="126"/>
      <c r="L97" s="54" t="str">
        <f t="shared" si="123"/>
        <v xml:space="preserve"> </v>
      </c>
      <c r="M97" s="84">
        <v>330.5</v>
      </c>
      <c r="N97" s="53">
        <v>446.6</v>
      </c>
      <c r="O97" s="54">
        <f t="shared" si="118"/>
        <v>1.3512859304084721</v>
      </c>
      <c r="P97" s="84">
        <v>898</v>
      </c>
      <c r="Q97" s="53">
        <v>962.3</v>
      </c>
      <c r="R97" s="54">
        <f t="shared" si="119"/>
        <v>1.0716035634743875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58</v>
      </c>
      <c r="D98" s="84">
        <f t="shared" si="128"/>
        <v>615.5</v>
      </c>
      <c r="E98" s="53">
        <f>H98+K98+N98+Q98</f>
        <v>498.70000000000005</v>
      </c>
      <c r="F98" s="54">
        <f t="shared" si="117"/>
        <v>0.8102355808285947</v>
      </c>
      <c r="G98" s="84">
        <v>0.2</v>
      </c>
      <c r="H98" s="120">
        <v>6.5</v>
      </c>
      <c r="I98" s="54" t="str">
        <f t="shared" si="95"/>
        <v>св.200</v>
      </c>
      <c r="J98" s="84"/>
      <c r="K98" s="126"/>
      <c r="L98" s="54" t="str">
        <f t="shared" si="123"/>
        <v xml:space="preserve"> </v>
      </c>
      <c r="M98" s="84">
        <v>150.4</v>
      </c>
      <c r="N98" s="53">
        <v>157.6</v>
      </c>
      <c r="O98" s="54">
        <f t="shared" si="118"/>
        <v>1.0478723404255319</v>
      </c>
      <c r="P98" s="84">
        <v>464.9</v>
      </c>
      <c r="Q98" s="53">
        <v>334.6</v>
      </c>
      <c r="R98" s="54">
        <f t="shared" si="119"/>
        <v>0.71972467197246726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57</v>
      </c>
      <c r="D99" s="84">
        <f t="shared" si="128"/>
        <v>507.1</v>
      </c>
      <c r="E99" s="53">
        <f>H99+K99+N99+Q99</f>
        <v>357.70000000000005</v>
      </c>
      <c r="F99" s="54">
        <f t="shared" si="117"/>
        <v>0.70538355353973581</v>
      </c>
      <c r="G99" s="84">
        <v>3.5</v>
      </c>
      <c r="H99" s="120">
        <v>2.4</v>
      </c>
      <c r="I99" s="54">
        <f t="shared" si="95"/>
        <v>0.68571428571428572</v>
      </c>
      <c r="J99" s="87"/>
      <c r="K99" s="126"/>
      <c r="L99" s="54" t="str">
        <f t="shared" si="123"/>
        <v xml:space="preserve"> </v>
      </c>
      <c r="M99" s="84">
        <v>146.5</v>
      </c>
      <c r="N99" s="53">
        <v>132.80000000000001</v>
      </c>
      <c r="O99" s="54">
        <f t="shared" si="118"/>
        <v>0.90648464163822529</v>
      </c>
      <c r="P99" s="84">
        <v>357.1</v>
      </c>
      <c r="Q99" s="53">
        <v>222.5</v>
      </c>
      <c r="R99" s="54">
        <f t="shared" si="119"/>
        <v>0.62307476897227665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88" t="s">
        <v>141</v>
      </c>
      <c r="D100" s="89">
        <f>SUM(D101:D106)</f>
        <v>4181.5999999999995</v>
      </c>
      <c r="E100" s="89">
        <f>SUM(E101:E106)</f>
        <v>3535.5</v>
      </c>
      <c r="F100" s="90">
        <f t="shared" si="117"/>
        <v>0.84548976468337489</v>
      </c>
      <c r="G100" s="89">
        <f t="shared" ref="G100:H100" si="129">SUM(G101:G106)</f>
        <v>161.39999999999998</v>
      </c>
      <c r="H100" s="89">
        <f t="shared" si="129"/>
        <v>451.5</v>
      </c>
      <c r="I100" s="90" t="str">
        <f t="shared" si="95"/>
        <v>св.200</v>
      </c>
      <c r="J100" s="89">
        <f t="shared" ref="J100" si="130">SUM(J101:J106)</f>
        <v>0</v>
      </c>
      <c r="K100" s="89">
        <f t="shared" ref="K100" si="131">SUM(K101:K106)</f>
        <v>0</v>
      </c>
      <c r="L100" s="90" t="str">
        <f t="shared" si="123"/>
        <v xml:space="preserve"> </v>
      </c>
      <c r="M100" s="89">
        <f t="shared" ref="M100" si="132">SUM(M101:M106)</f>
        <v>550</v>
      </c>
      <c r="N100" s="89">
        <f t="shared" ref="N100" si="133">SUM(N101:N106)</f>
        <v>534</v>
      </c>
      <c r="O100" s="90">
        <f t="shared" si="118"/>
        <v>0.97090909090909094</v>
      </c>
      <c r="P100" s="89">
        <f t="shared" ref="P100" si="134">SUM(P101:P106)</f>
        <v>3470.2</v>
      </c>
      <c r="Q100" s="89">
        <f t="shared" ref="Q100" si="135">SUM(Q101:Q106)</f>
        <v>2550</v>
      </c>
      <c r="R100" s="90">
        <f t="shared" si="119"/>
        <v>0.7348279638061207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140</v>
      </c>
      <c r="D101" s="84">
        <f t="shared" si="128"/>
        <v>1117.0999999999999</v>
      </c>
      <c r="E101" s="53">
        <f>H101+K101+N101+Q101</f>
        <v>1196.9000000000001</v>
      </c>
      <c r="F101" s="54">
        <f>IF(D101=0," ",IF(E101/D101*100&gt;200,"св.200",E101/D101))</f>
        <v>1.0714349655357625</v>
      </c>
      <c r="G101" s="84">
        <v>154.19999999999999</v>
      </c>
      <c r="H101" s="120">
        <v>340.8</v>
      </c>
      <c r="I101" s="54" t="str">
        <f t="shared" si="95"/>
        <v>св.200</v>
      </c>
      <c r="J101" s="84"/>
      <c r="K101" s="126"/>
      <c r="L101" s="54" t="str">
        <f t="shared" si="123"/>
        <v xml:space="preserve"> </v>
      </c>
      <c r="M101" s="84">
        <v>295</v>
      </c>
      <c r="N101" s="53">
        <v>299.8</v>
      </c>
      <c r="O101" s="54">
        <f t="shared" si="118"/>
        <v>1.0162711864406779</v>
      </c>
      <c r="P101" s="84">
        <v>667.9</v>
      </c>
      <c r="Q101" s="53">
        <v>556.29999999999995</v>
      </c>
      <c r="R101" s="54">
        <f t="shared" si="119"/>
        <v>0.83290911813145674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56</v>
      </c>
      <c r="D102" s="84">
        <f t="shared" si="128"/>
        <v>166.7</v>
      </c>
      <c r="E102" s="53">
        <f>H102+K102+N102+Q102</f>
        <v>191.39999999999998</v>
      </c>
      <c r="F102" s="54">
        <f>IF(D102=0," ",IF(E102/D102*100&gt;200,"св.200",E102/D102))</f>
        <v>1.1481703659268145</v>
      </c>
      <c r="G102" s="84">
        <v>4.8</v>
      </c>
      <c r="H102" s="120">
        <v>56.7</v>
      </c>
      <c r="I102" s="54" t="str">
        <f t="shared" ref="I102:I108" si="136">IF(G102=0," ",IF(H102/G102*100&gt;200,"св.200",H102/G102))</f>
        <v>св.200</v>
      </c>
      <c r="J102" s="84"/>
      <c r="K102" s="126"/>
      <c r="L102" s="54" t="str">
        <f t="shared" si="123"/>
        <v xml:space="preserve"> </v>
      </c>
      <c r="M102" s="84">
        <v>35.9</v>
      </c>
      <c r="N102" s="53">
        <v>34.4</v>
      </c>
      <c r="O102" s="54">
        <f t="shared" si="118"/>
        <v>0.95821727019498604</v>
      </c>
      <c r="P102" s="84">
        <v>126</v>
      </c>
      <c r="Q102" s="53">
        <v>100.3</v>
      </c>
      <c r="R102" s="54">
        <f t="shared" si="119"/>
        <v>0.79603174603174598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55</v>
      </c>
      <c r="D103" s="84">
        <f t="shared" si="128"/>
        <v>870.8</v>
      </c>
      <c r="E103" s="53">
        <f t="shared" ref="E103:E141" si="137">H103+K103+N103+Q103</f>
        <v>613.5</v>
      </c>
      <c r="F103" s="54">
        <f>IF(D103=0," ",IF(E103/D103*100&gt;200,"св.200",E103/D103))</f>
        <v>0.70452457510335331</v>
      </c>
      <c r="G103" s="84">
        <v>0.6</v>
      </c>
      <c r="H103" s="120">
        <v>2</v>
      </c>
      <c r="I103" s="54" t="str">
        <f t="shared" si="136"/>
        <v>св.200</v>
      </c>
      <c r="J103" s="84"/>
      <c r="K103" s="126"/>
      <c r="L103" s="54" t="str">
        <f t="shared" si="123"/>
        <v xml:space="preserve"> </v>
      </c>
      <c r="M103" s="84">
        <v>57.8</v>
      </c>
      <c r="N103" s="53">
        <v>47</v>
      </c>
      <c r="O103" s="54">
        <f t="shared" si="118"/>
        <v>0.81314878892733566</v>
      </c>
      <c r="P103" s="84">
        <v>812.4</v>
      </c>
      <c r="Q103" s="53">
        <v>564.5</v>
      </c>
      <c r="R103" s="54">
        <f t="shared" si="119"/>
        <v>0.69485475135401287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54</v>
      </c>
      <c r="D104" s="84">
        <f t="shared" si="128"/>
        <v>617.79999999999995</v>
      </c>
      <c r="E104" s="53">
        <f t="shared" si="137"/>
        <v>516.6</v>
      </c>
      <c r="F104" s="54">
        <f t="shared" si="117"/>
        <v>0.83619294269990296</v>
      </c>
      <c r="G104" s="84">
        <v>1.2</v>
      </c>
      <c r="H104" s="120">
        <v>51.9</v>
      </c>
      <c r="I104" s="54" t="str">
        <f t="shared" si="136"/>
        <v>св.200</v>
      </c>
      <c r="J104" s="84"/>
      <c r="K104" s="126"/>
      <c r="L104" s="54" t="str">
        <f t="shared" si="123"/>
        <v xml:space="preserve"> </v>
      </c>
      <c r="M104" s="84">
        <v>29.2</v>
      </c>
      <c r="N104" s="53">
        <v>23.7</v>
      </c>
      <c r="O104" s="54">
        <f t="shared" si="118"/>
        <v>0.81164383561643838</v>
      </c>
      <c r="P104" s="84">
        <v>587.4</v>
      </c>
      <c r="Q104" s="53">
        <v>441</v>
      </c>
      <c r="R104" s="54">
        <f t="shared" si="119"/>
        <v>0.75076608784473953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53</v>
      </c>
      <c r="D105" s="84">
        <f t="shared" si="128"/>
        <v>553.80000000000007</v>
      </c>
      <c r="E105" s="53">
        <f t="shared" si="137"/>
        <v>403.5</v>
      </c>
      <c r="F105" s="54">
        <f t="shared" si="117"/>
        <v>0.72860238353196094</v>
      </c>
      <c r="G105" s="84">
        <v>0.1</v>
      </c>
      <c r="H105" s="120">
        <v>0</v>
      </c>
      <c r="I105" s="54">
        <f t="shared" si="136"/>
        <v>0</v>
      </c>
      <c r="J105" s="84"/>
      <c r="K105" s="126"/>
      <c r="L105" s="54" t="str">
        <f t="shared" si="123"/>
        <v xml:space="preserve"> </v>
      </c>
      <c r="M105" s="84">
        <v>6.5</v>
      </c>
      <c r="N105" s="53">
        <v>12</v>
      </c>
      <c r="O105" s="54">
        <f t="shared" si="118"/>
        <v>1.8461538461538463</v>
      </c>
      <c r="P105" s="84">
        <v>547.20000000000005</v>
      </c>
      <c r="Q105" s="53">
        <v>391.5</v>
      </c>
      <c r="R105" s="54">
        <f t="shared" si="119"/>
        <v>0.71546052631578938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52</v>
      </c>
      <c r="D106" s="84">
        <f t="shared" si="128"/>
        <v>855.4</v>
      </c>
      <c r="E106" s="53">
        <f t="shared" si="137"/>
        <v>613.59999999999991</v>
      </c>
      <c r="F106" s="54">
        <f t="shared" si="117"/>
        <v>0.71732522796352571</v>
      </c>
      <c r="G106" s="84">
        <v>0.5</v>
      </c>
      <c r="H106" s="120">
        <v>0.1</v>
      </c>
      <c r="I106" s="54">
        <f t="shared" si="136"/>
        <v>0.2</v>
      </c>
      <c r="J106" s="84"/>
      <c r="K106" s="126"/>
      <c r="L106" s="54" t="str">
        <f>IF(J106=0," ",IF(K106/J106*100&gt;200,"св.200",K106/J106))</f>
        <v xml:space="preserve"> </v>
      </c>
      <c r="M106" s="84">
        <v>125.6</v>
      </c>
      <c r="N106" s="53">
        <v>117.1</v>
      </c>
      <c r="O106" s="54">
        <f t="shared" si="118"/>
        <v>0.9323248407643312</v>
      </c>
      <c r="P106" s="84">
        <v>729.3</v>
      </c>
      <c r="Q106" s="53">
        <v>496.4</v>
      </c>
      <c r="R106" s="54">
        <f t="shared" si="119"/>
        <v>0.6806526806526807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88" t="s">
        <v>169</v>
      </c>
      <c r="D107" s="89">
        <f>SUM(D108:D113)</f>
        <v>4530</v>
      </c>
      <c r="E107" s="89">
        <f>SUM(E108:E113)</f>
        <v>3840.5999999999995</v>
      </c>
      <c r="F107" s="90">
        <f t="shared" si="117"/>
        <v>0.84781456953642376</v>
      </c>
      <c r="G107" s="89">
        <f t="shared" ref="G107:H107" si="138">SUM(G108:G113)</f>
        <v>70.2</v>
      </c>
      <c r="H107" s="89">
        <f t="shared" si="138"/>
        <v>92.3</v>
      </c>
      <c r="I107" s="90">
        <f t="shared" si="136"/>
        <v>1.3148148148148147</v>
      </c>
      <c r="J107" s="89">
        <f t="shared" ref="J107" si="139">SUM(J108:J113)</f>
        <v>15.5</v>
      </c>
      <c r="K107" s="89">
        <f t="shared" ref="K107" si="140">SUM(K108:K113)</f>
        <v>43.3</v>
      </c>
      <c r="L107" s="90" t="str">
        <f t="shared" si="123"/>
        <v>св.200</v>
      </c>
      <c r="M107" s="89">
        <f t="shared" ref="M107" si="141">SUM(M108:M113)</f>
        <v>1405.3</v>
      </c>
      <c r="N107" s="89">
        <f t="shared" ref="N107" si="142">SUM(N108:N113)</f>
        <v>1109.8000000000002</v>
      </c>
      <c r="O107" s="90">
        <f t="shared" si="118"/>
        <v>0.7897246139614319</v>
      </c>
      <c r="P107" s="89">
        <f t="shared" ref="P107" si="143">SUM(P108:P113)</f>
        <v>3039</v>
      </c>
      <c r="Q107" s="89">
        <f t="shared" ref="Q107" si="144">SUM(Q108:Q113)</f>
        <v>2595.1999999999998</v>
      </c>
      <c r="R107" s="90">
        <f t="shared" si="119"/>
        <v>0.85396512010529768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166</v>
      </c>
      <c r="D108" s="84">
        <f t="shared" si="128"/>
        <v>1674.2</v>
      </c>
      <c r="E108" s="53">
        <f t="shared" si="137"/>
        <v>1344.1</v>
      </c>
      <c r="F108" s="54">
        <f t="shared" si="117"/>
        <v>0.8028312029626089</v>
      </c>
      <c r="G108" s="84">
        <v>12.4</v>
      </c>
      <c r="H108" s="120">
        <v>12</v>
      </c>
      <c r="I108" s="54">
        <f t="shared" si="136"/>
        <v>0.96774193548387089</v>
      </c>
      <c r="J108" s="84"/>
      <c r="K108" s="126"/>
      <c r="L108" s="54" t="str">
        <f t="shared" si="123"/>
        <v xml:space="preserve"> </v>
      </c>
      <c r="M108" s="84">
        <v>647.6</v>
      </c>
      <c r="N108" s="53">
        <v>397.9</v>
      </c>
      <c r="O108" s="54">
        <f t="shared" si="118"/>
        <v>0.61442248301420621</v>
      </c>
      <c r="P108" s="84">
        <v>1014.2</v>
      </c>
      <c r="Q108" s="53">
        <v>934.2</v>
      </c>
      <c r="R108" s="54">
        <f t="shared" si="119"/>
        <v>0.9211200946558864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161</v>
      </c>
      <c r="D109" s="84">
        <f t="shared" si="128"/>
        <v>1258.7</v>
      </c>
      <c r="E109" s="53">
        <f t="shared" si="137"/>
        <v>1218.5</v>
      </c>
      <c r="F109" s="54">
        <f t="shared" si="117"/>
        <v>0.96806228648605697</v>
      </c>
      <c r="G109" s="84">
        <v>3.9</v>
      </c>
      <c r="H109" s="120">
        <v>8.8000000000000007</v>
      </c>
      <c r="I109" s="54" t="str">
        <f t="shared" ref="I109:I136" si="145">IF(G109=0," ",IF(H109/G109*100&gt;200,"св.200",H109/G109))</f>
        <v>св.200</v>
      </c>
      <c r="J109" s="84">
        <v>0.7</v>
      </c>
      <c r="K109" s="126">
        <v>21.8</v>
      </c>
      <c r="L109" s="54" t="str">
        <f t="shared" si="123"/>
        <v>св.200</v>
      </c>
      <c r="M109" s="84">
        <v>176.4</v>
      </c>
      <c r="N109" s="53">
        <v>213.6</v>
      </c>
      <c r="O109" s="54">
        <f t="shared" si="118"/>
        <v>1.2108843537414966</v>
      </c>
      <c r="P109" s="84">
        <v>1077.7</v>
      </c>
      <c r="Q109" s="53">
        <v>974.3</v>
      </c>
      <c r="R109" s="54">
        <f t="shared" si="119"/>
        <v>0.90405493179920193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51</v>
      </c>
      <c r="D110" s="84">
        <f t="shared" si="128"/>
        <v>284.7</v>
      </c>
      <c r="E110" s="53">
        <f t="shared" si="137"/>
        <v>216.7</v>
      </c>
      <c r="F110" s="54">
        <f t="shared" si="117"/>
        <v>0.76115208991921324</v>
      </c>
      <c r="G110" s="84">
        <v>1</v>
      </c>
      <c r="H110" s="120">
        <v>0.5</v>
      </c>
      <c r="I110" s="54">
        <f t="shared" si="145"/>
        <v>0.5</v>
      </c>
      <c r="J110" s="84">
        <v>14.8</v>
      </c>
      <c r="K110" s="126">
        <v>21.5</v>
      </c>
      <c r="L110" s="54">
        <f>IF(K110=0," ",IF(K110/J110*100&gt;200,"св.200",K110/J110))</f>
        <v>1.4527027027027026</v>
      </c>
      <c r="M110" s="84">
        <v>30.4</v>
      </c>
      <c r="N110" s="53">
        <v>40.1</v>
      </c>
      <c r="O110" s="54">
        <f t="shared" si="118"/>
        <v>1.3190789473684212</v>
      </c>
      <c r="P110" s="84">
        <v>238.5</v>
      </c>
      <c r="Q110" s="53">
        <v>154.6</v>
      </c>
      <c r="R110" s="54">
        <f t="shared" si="119"/>
        <v>0.64821802935010475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50</v>
      </c>
      <c r="D111" s="84">
        <f t="shared" si="128"/>
        <v>402.5</v>
      </c>
      <c r="E111" s="53">
        <f t="shared" si="137"/>
        <v>332.1</v>
      </c>
      <c r="F111" s="54">
        <f t="shared" si="117"/>
        <v>0.82509316770186336</v>
      </c>
      <c r="G111" s="84">
        <v>22.5</v>
      </c>
      <c r="H111" s="120">
        <v>37.9</v>
      </c>
      <c r="I111" s="54">
        <f t="shared" si="145"/>
        <v>1.6844444444444444</v>
      </c>
      <c r="J111" s="84"/>
      <c r="K111" s="126"/>
      <c r="L111" s="54" t="str">
        <f>IF(J111=0," ",IF(K111/J111*100&gt;200,"св.200",K111/J111))</f>
        <v xml:space="preserve"> </v>
      </c>
      <c r="M111" s="84">
        <v>92.1</v>
      </c>
      <c r="N111" s="53">
        <v>59.5</v>
      </c>
      <c r="O111" s="54">
        <f t="shared" si="118"/>
        <v>0.64603691639522265</v>
      </c>
      <c r="P111" s="84">
        <v>287.89999999999998</v>
      </c>
      <c r="Q111" s="53">
        <v>234.7</v>
      </c>
      <c r="R111" s="54">
        <f t="shared" si="119"/>
        <v>0.81521361583883301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49</v>
      </c>
      <c r="D112" s="84">
        <f t="shared" si="128"/>
        <v>281.40000000000003</v>
      </c>
      <c r="E112" s="53">
        <f t="shared" si="137"/>
        <v>249.70000000000002</v>
      </c>
      <c r="F112" s="54">
        <f t="shared" si="117"/>
        <v>0.8873489694385216</v>
      </c>
      <c r="G112" s="84">
        <v>16.5</v>
      </c>
      <c r="H112" s="120">
        <v>16.3</v>
      </c>
      <c r="I112" s="54">
        <f t="shared" si="145"/>
        <v>0.98787878787878791</v>
      </c>
      <c r="J112" s="84"/>
      <c r="K112" s="126"/>
      <c r="L112" s="54" t="str">
        <f>IF(K112=0," ",IF(K112/J112*100&gt;200,"св.200",K112/J112))</f>
        <v xml:space="preserve"> </v>
      </c>
      <c r="M112" s="84">
        <v>260.8</v>
      </c>
      <c r="N112" s="53">
        <v>218.8</v>
      </c>
      <c r="O112" s="54">
        <f t="shared" si="118"/>
        <v>0.83895705521472397</v>
      </c>
      <c r="P112" s="84">
        <v>4.0999999999999996</v>
      </c>
      <c r="Q112" s="53">
        <v>14.6</v>
      </c>
      <c r="R112" s="54" t="str">
        <f t="shared" si="119"/>
        <v>св.200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181</v>
      </c>
      <c r="D113" s="84">
        <f t="shared" si="128"/>
        <v>628.5</v>
      </c>
      <c r="E113" s="53">
        <f t="shared" si="137"/>
        <v>479.5</v>
      </c>
      <c r="F113" s="54">
        <f t="shared" si="117"/>
        <v>0.76292760540970561</v>
      </c>
      <c r="G113" s="84">
        <v>13.9</v>
      </c>
      <c r="H113" s="120">
        <v>16.8</v>
      </c>
      <c r="I113" s="54">
        <f t="shared" si="145"/>
        <v>1.2086330935251799</v>
      </c>
      <c r="J113" s="84"/>
      <c r="K113" s="126"/>
      <c r="L113" s="54" t="str">
        <f>IF(J113=0," ",IF(K113/J113*100&gt;200,"св.200",K113/J113))</f>
        <v xml:space="preserve"> </v>
      </c>
      <c r="M113" s="84">
        <v>198</v>
      </c>
      <c r="N113" s="53">
        <v>179.9</v>
      </c>
      <c r="O113" s="54">
        <f t="shared" si="118"/>
        <v>0.90858585858585861</v>
      </c>
      <c r="P113" s="84">
        <v>416.6</v>
      </c>
      <c r="Q113" s="53">
        <v>282.8</v>
      </c>
      <c r="R113" s="54">
        <f t="shared" si="119"/>
        <v>0.67882861257801252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88" t="s">
        <v>139</v>
      </c>
      <c r="D114" s="89">
        <f>SUM(D115:D120)</f>
        <v>10604.3</v>
      </c>
      <c r="E114" s="89">
        <f>SUM(E115:E120)</f>
        <v>15102.600000000002</v>
      </c>
      <c r="F114" s="90">
        <f t="shared" si="117"/>
        <v>1.4241958450817125</v>
      </c>
      <c r="G114" s="89">
        <f t="shared" ref="G114:H114" si="146">SUM(G115:G120)</f>
        <v>1031</v>
      </c>
      <c r="H114" s="89">
        <f t="shared" si="146"/>
        <v>4970.0000000000009</v>
      </c>
      <c r="I114" s="90" t="str">
        <f t="shared" si="145"/>
        <v>св.200</v>
      </c>
      <c r="J114" s="89">
        <f t="shared" ref="J114" si="147">SUM(J115:J120)</f>
        <v>17.3</v>
      </c>
      <c r="K114" s="89">
        <f t="shared" ref="K114" si="148">SUM(K115:K120)</f>
        <v>17.3</v>
      </c>
      <c r="L114" s="90">
        <f t="shared" si="123"/>
        <v>1</v>
      </c>
      <c r="M114" s="89">
        <f t="shared" ref="M114" si="149">SUM(M115:M120)</f>
        <v>6270.7999999999993</v>
      </c>
      <c r="N114" s="89">
        <f t="shared" ref="N114" si="150">SUM(N115:N120)</f>
        <v>7004.2</v>
      </c>
      <c r="O114" s="90">
        <f t="shared" si="118"/>
        <v>1.1169547745104293</v>
      </c>
      <c r="P114" s="89">
        <f t="shared" ref="P114" si="151">SUM(P115:P120)</f>
        <v>3285.2</v>
      </c>
      <c r="Q114" s="89">
        <f t="shared" ref="Q114" si="152">SUM(Q115:Q120)</f>
        <v>3111.1000000000004</v>
      </c>
      <c r="R114" s="90">
        <f t="shared" si="119"/>
        <v>0.94700474856934147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167</v>
      </c>
      <c r="D115" s="84">
        <f t="shared" si="128"/>
        <v>7774.2</v>
      </c>
      <c r="E115" s="53">
        <f t="shared" si="137"/>
        <v>11681.800000000001</v>
      </c>
      <c r="F115" s="54">
        <f t="shared" si="117"/>
        <v>1.5026369272722597</v>
      </c>
      <c r="G115" s="84">
        <v>1013.8</v>
      </c>
      <c r="H115" s="120">
        <v>4952.1000000000004</v>
      </c>
      <c r="I115" s="54" t="str">
        <f t="shared" si="145"/>
        <v>св.200</v>
      </c>
      <c r="J115" s="84"/>
      <c r="K115" s="126"/>
      <c r="L115" s="54" t="str">
        <f t="shared" si="123"/>
        <v xml:space="preserve"> </v>
      </c>
      <c r="M115" s="84">
        <v>4996.7</v>
      </c>
      <c r="N115" s="53">
        <v>4888.1000000000004</v>
      </c>
      <c r="O115" s="54">
        <f t="shared" si="118"/>
        <v>0.97826565533251952</v>
      </c>
      <c r="P115" s="84">
        <v>1763.7</v>
      </c>
      <c r="Q115" s="53">
        <v>1841.6</v>
      </c>
      <c r="R115" s="54">
        <f t="shared" si="119"/>
        <v>1.0441685093836819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48</v>
      </c>
      <c r="D116" s="84">
        <f t="shared" si="128"/>
        <v>225</v>
      </c>
      <c r="E116" s="53">
        <f t="shared" si="137"/>
        <v>214.4</v>
      </c>
      <c r="F116" s="54">
        <f t="shared" si="117"/>
        <v>0.9528888888888889</v>
      </c>
      <c r="G116" s="84">
        <v>0.3</v>
      </c>
      <c r="H116" s="120">
        <v>0.3</v>
      </c>
      <c r="I116" s="54">
        <f t="shared" si="145"/>
        <v>1</v>
      </c>
      <c r="J116" s="84"/>
      <c r="K116" s="126"/>
      <c r="L116" s="54" t="str">
        <f t="shared" si="123"/>
        <v xml:space="preserve"> </v>
      </c>
      <c r="M116" s="84">
        <v>54.7</v>
      </c>
      <c r="N116" s="53">
        <v>42.2</v>
      </c>
      <c r="O116" s="54">
        <f t="shared" si="118"/>
        <v>0.77148080438756861</v>
      </c>
      <c r="P116" s="84">
        <v>170</v>
      </c>
      <c r="Q116" s="53">
        <v>171.9</v>
      </c>
      <c r="R116" s="54">
        <f t="shared" si="119"/>
        <v>1.0111764705882353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47</v>
      </c>
      <c r="D117" s="84">
        <f t="shared" si="128"/>
        <v>989.4</v>
      </c>
      <c r="E117" s="53">
        <f t="shared" si="137"/>
        <v>707.5</v>
      </c>
      <c r="F117" s="54">
        <f t="shared" si="117"/>
        <v>0.71507984637153832</v>
      </c>
      <c r="G117" s="84">
        <v>2</v>
      </c>
      <c r="H117" s="120">
        <v>2.9</v>
      </c>
      <c r="I117" s="54">
        <f t="shared" si="145"/>
        <v>1.45</v>
      </c>
      <c r="J117" s="84"/>
      <c r="K117" s="126"/>
      <c r="L117" s="54" t="str">
        <f t="shared" si="123"/>
        <v xml:space="preserve"> </v>
      </c>
      <c r="M117" s="84">
        <v>513.9</v>
      </c>
      <c r="N117" s="53">
        <v>380.7</v>
      </c>
      <c r="O117" s="54">
        <f t="shared" si="118"/>
        <v>0.74080560420315233</v>
      </c>
      <c r="P117" s="84">
        <v>473.5</v>
      </c>
      <c r="Q117" s="53">
        <v>323.89999999999998</v>
      </c>
      <c r="R117" s="54">
        <f t="shared" si="119"/>
        <v>0.68405491024287213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46</v>
      </c>
      <c r="D118" s="84">
        <f t="shared" si="128"/>
        <v>687.8</v>
      </c>
      <c r="E118" s="53">
        <f t="shared" si="137"/>
        <v>723.5</v>
      </c>
      <c r="F118" s="54">
        <f t="shared" si="117"/>
        <v>1.0519046234370457</v>
      </c>
      <c r="G118" s="84">
        <v>0.3</v>
      </c>
      <c r="H118" s="120">
        <v>0.3</v>
      </c>
      <c r="I118" s="54">
        <f t="shared" si="145"/>
        <v>1</v>
      </c>
      <c r="J118" s="84"/>
      <c r="K118" s="126"/>
      <c r="L118" s="54" t="str">
        <f t="shared" si="123"/>
        <v xml:space="preserve"> </v>
      </c>
      <c r="M118" s="84">
        <v>378.6</v>
      </c>
      <c r="N118" s="53">
        <v>488.4</v>
      </c>
      <c r="O118" s="54">
        <f t="shared" si="118"/>
        <v>1.2900158478605388</v>
      </c>
      <c r="P118" s="84">
        <v>308.89999999999998</v>
      </c>
      <c r="Q118" s="53">
        <v>234.8</v>
      </c>
      <c r="R118" s="54">
        <f t="shared" si="119"/>
        <v>0.76011654257041128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45</v>
      </c>
      <c r="D119" s="84">
        <f t="shared" si="128"/>
        <v>236.59999999999997</v>
      </c>
      <c r="E119" s="53">
        <f t="shared" si="137"/>
        <v>257.7</v>
      </c>
      <c r="F119" s="54">
        <f t="shared" si="117"/>
        <v>1.0891800507185123</v>
      </c>
      <c r="G119" s="84">
        <v>12.2</v>
      </c>
      <c r="H119" s="120">
        <v>11.1</v>
      </c>
      <c r="I119" s="54">
        <f t="shared" si="145"/>
        <v>0.9098360655737705</v>
      </c>
      <c r="J119" s="84"/>
      <c r="K119" s="126"/>
      <c r="L119" s="54" t="str">
        <f t="shared" si="123"/>
        <v xml:space="preserve"> </v>
      </c>
      <c r="M119" s="84">
        <v>132.69999999999999</v>
      </c>
      <c r="N119" s="53">
        <v>158.6</v>
      </c>
      <c r="O119" s="54">
        <f t="shared" si="118"/>
        <v>1.1951770911831199</v>
      </c>
      <c r="P119" s="84">
        <v>91.7</v>
      </c>
      <c r="Q119" s="53">
        <v>88</v>
      </c>
      <c r="R119" s="54">
        <f t="shared" si="119"/>
        <v>0.95965103598691381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44</v>
      </c>
      <c r="D120" s="84">
        <f t="shared" si="128"/>
        <v>691.3</v>
      </c>
      <c r="E120" s="53">
        <f t="shared" si="137"/>
        <v>1517.6999999999998</v>
      </c>
      <c r="F120" s="54" t="str">
        <f t="shared" si="117"/>
        <v>св.200</v>
      </c>
      <c r="G120" s="84">
        <v>2.4</v>
      </c>
      <c r="H120" s="120">
        <v>3.3</v>
      </c>
      <c r="I120" s="54">
        <f t="shared" si="145"/>
        <v>1.375</v>
      </c>
      <c r="J120" s="84">
        <v>17.3</v>
      </c>
      <c r="K120" s="126">
        <v>17.3</v>
      </c>
      <c r="L120" s="54">
        <f t="shared" si="123"/>
        <v>1</v>
      </c>
      <c r="M120" s="84">
        <v>194.2</v>
      </c>
      <c r="N120" s="53">
        <v>1046.2</v>
      </c>
      <c r="O120" s="54" t="str">
        <f t="shared" si="118"/>
        <v>св.200</v>
      </c>
      <c r="P120" s="84">
        <v>477.4</v>
      </c>
      <c r="Q120" s="53">
        <v>450.9</v>
      </c>
      <c r="R120" s="54">
        <f t="shared" si="119"/>
        <v>0.94449099287808969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88" t="s">
        <v>138</v>
      </c>
      <c r="D121" s="89">
        <f>SUM(D122:D129)</f>
        <v>10275.300000000001</v>
      </c>
      <c r="E121" s="89">
        <f>SUM(E122:E129)</f>
        <v>9046.9999999999982</v>
      </c>
      <c r="F121" s="90">
        <f t="shared" si="117"/>
        <v>0.88046091111695013</v>
      </c>
      <c r="G121" s="89">
        <f t="shared" ref="G121:H121" si="153">SUM(G122:G129)</f>
        <v>1076.8</v>
      </c>
      <c r="H121" s="89">
        <f t="shared" si="153"/>
        <v>1135.5</v>
      </c>
      <c r="I121" s="90">
        <f t="shared" si="145"/>
        <v>1.0545133729569094</v>
      </c>
      <c r="J121" s="89">
        <f t="shared" ref="J121" si="154">SUM(J122:J129)</f>
        <v>12.5</v>
      </c>
      <c r="K121" s="89">
        <f t="shared" ref="K121" si="155">SUM(K122:K129)</f>
        <v>10</v>
      </c>
      <c r="L121" s="90">
        <f t="shared" si="123"/>
        <v>0.8</v>
      </c>
      <c r="M121" s="89">
        <f t="shared" ref="M121" si="156">SUM(M122:M129)</f>
        <v>983.1</v>
      </c>
      <c r="N121" s="89">
        <f t="shared" ref="N121" si="157">SUM(N122:N129)</f>
        <v>666.3</v>
      </c>
      <c r="O121" s="90">
        <f t="shared" si="118"/>
        <v>0.67775404333231604</v>
      </c>
      <c r="P121" s="89">
        <f t="shared" ref="P121" si="158">SUM(P122:P129)</f>
        <v>8202.9</v>
      </c>
      <c r="Q121" s="89">
        <f t="shared" ref="Q121" si="159">SUM(Q122:Q129)</f>
        <v>7235.2</v>
      </c>
      <c r="R121" s="90">
        <f t="shared" si="119"/>
        <v>0.8820295261431933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137</v>
      </c>
      <c r="D122" s="84">
        <f t="shared" si="128"/>
        <v>1178</v>
      </c>
      <c r="E122" s="53">
        <f t="shared" si="137"/>
        <v>1011.1999999999999</v>
      </c>
      <c r="F122" s="54">
        <f t="shared" si="117"/>
        <v>0.85840407470288616</v>
      </c>
      <c r="G122" s="84">
        <v>471.2</v>
      </c>
      <c r="H122" s="120">
        <v>456.6</v>
      </c>
      <c r="I122" s="54">
        <f t="shared" si="145"/>
        <v>0.9690152801358235</v>
      </c>
      <c r="J122" s="84">
        <v>4.3</v>
      </c>
      <c r="K122" s="126">
        <v>6.2</v>
      </c>
      <c r="L122" s="54">
        <f t="shared" si="123"/>
        <v>1.4418604651162792</v>
      </c>
      <c r="M122" s="84">
        <v>85.2</v>
      </c>
      <c r="N122" s="53">
        <v>108.5</v>
      </c>
      <c r="O122" s="54">
        <f t="shared" si="118"/>
        <v>1.2734741784037558</v>
      </c>
      <c r="P122" s="84">
        <v>617.29999999999995</v>
      </c>
      <c r="Q122" s="53">
        <v>439.9</v>
      </c>
      <c r="R122" s="54">
        <f t="shared" si="119"/>
        <v>0.71261947189373076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43</v>
      </c>
      <c r="D123" s="84">
        <f t="shared" si="128"/>
        <v>342</v>
      </c>
      <c r="E123" s="53">
        <f t="shared" si="137"/>
        <v>234.70000000000002</v>
      </c>
      <c r="F123" s="54">
        <f t="shared" si="117"/>
        <v>0.68625730994152057</v>
      </c>
      <c r="G123" s="84">
        <v>1.8</v>
      </c>
      <c r="H123" s="120">
        <v>0.3</v>
      </c>
      <c r="I123" s="54">
        <f t="shared" si="145"/>
        <v>0.16666666666666666</v>
      </c>
      <c r="J123" s="84"/>
      <c r="K123" s="126"/>
      <c r="L123" s="54" t="str">
        <f t="shared" si="123"/>
        <v xml:space="preserve"> </v>
      </c>
      <c r="M123" s="84">
        <v>73.099999999999994</v>
      </c>
      <c r="N123" s="53">
        <v>23.1</v>
      </c>
      <c r="O123" s="54">
        <f t="shared" si="118"/>
        <v>0.31600547195622442</v>
      </c>
      <c r="P123" s="84">
        <v>267.10000000000002</v>
      </c>
      <c r="Q123" s="53">
        <v>211.3</v>
      </c>
      <c r="R123" s="54">
        <f t="shared" si="119"/>
        <v>0.79108947959565701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42</v>
      </c>
      <c r="D124" s="84">
        <f t="shared" si="128"/>
        <v>4744.2</v>
      </c>
      <c r="E124" s="53">
        <f t="shared" si="137"/>
        <v>5006.3999999999996</v>
      </c>
      <c r="F124" s="54">
        <f t="shared" si="117"/>
        <v>1.0552674845073984</v>
      </c>
      <c r="G124" s="84">
        <v>22.6</v>
      </c>
      <c r="H124" s="120">
        <v>49.8</v>
      </c>
      <c r="I124" s="54" t="str">
        <f t="shared" si="145"/>
        <v>св.200</v>
      </c>
      <c r="J124" s="84">
        <v>2.7</v>
      </c>
      <c r="K124" s="126">
        <v>3.8</v>
      </c>
      <c r="L124" s="54">
        <f t="shared" si="123"/>
        <v>1.4074074074074072</v>
      </c>
      <c r="M124" s="84">
        <v>58.9</v>
      </c>
      <c r="N124" s="53">
        <v>70.599999999999994</v>
      </c>
      <c r="O124" s="54">
        <f t="shared" si="118"/>
        <v>1.198641765704584</v>
      </c>
      <c r="P124" s="84">
        <v>4660</v>
      </c>
      <c r="Q124" s="53">
        <v>4882.2</v>
      </c>
      <c r="R124" s="54">
        <f t="shared" si="119"/>
        <v>1.0476824034334764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41</v>
      </c>
      <c r="D125" s="84">
        <f t="shared" si="128"/>
        <v>623.1</v>
      </c>
      <c r="E125" s="53">
        <f t="shared" si="137"/>
        <v>188.60000000000002</v>
      </c>
      <c r="F125" s="54">
        <f t="shared" si="117"/>
        <v>0.30268014764885254</v>
      </c>
      <c r="G125" s="84">
        <v>6.1</v>
      </c>
      <c r="H125" s="120">
        <v>0.3</v>
      </c>
      <c r="I125" s="54">
        <f t="shared" si="145"/>
        <v>4.9180327868852458E-2</v>
      </c>
      <c r="J125" s="84"/>
      <c r="K125" s="126"/>
      <c r="L125" s="54" t="str">
        <f t="shared" si="123"/>
        <v xml:space="preserve"> </v>
      </c>
      <c r="M125" s="84">
        <v>270</v>
      </c>
      <c r="N125" s="53">
        <v>31.5</v>
      </c>
      <c r="O125" s="54">
        <f t="shared" si="118"/>
        <v>0.11666666666666667</v>
      </c>
      <c r="P125" s="84">
        <v>347</v>
      </c>
      <c r="Q125" s="53">
        <v>156.80000000000001</v>
      </c>
      <c r="R125" s="54">
        <f t="shared" si="119"/>
        <v>0.45187319884726229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40</v>
      </c>
      <c r="D126" s="84">
        <f t="shared" si="128"/>
        <v>627.20000000000005</v>
      </c>
      <c r="E126" s="53">
        <f t="shared" si="137"/>
        <v>544.70000000000005</v>
      </c>
      <c r="F126" s="54">
        <f t="shared" ref="F126:F142" si="160">IF(D126=0," ",IF(E126/D126*100&gt;200,"св.200",E126/D126))</f>
        <v>0.86846301020408168</v>
      </c>
      <c r="G126" s="84">
        <v>40.200000000000003</v>
      </c>
      <c r="H126" s="120">
        <v>54</v>
      </c>
      <c r="I126" s="54">
        <f t="shared" si="145"/>
        <v>1.3432835820895521</v>
      </c>
      <c r="J126" s="84"/>
      <c r="K126" s="126"/>
      <c r="L126" s="54" t="str">
        <f>IF(J126=0," ",IF(K126/J126*100&gt;200,"св.200",K126/J126))</f>
        <v xml:space="preserve"> </v>
      </c>
      <c r="M126" s="84">
        <v>200.5</v>
      </c>
      <c r="N126" s="53">
        <v>247.7</v>
      </c>
      <c r="O126" s="54">
        <f t="shared" ref="O126:O142" si="161">IF(M126=0," ",IF(N126/M126*100&gt;200,"св.200",N126/M126))</f>
        <v>1.2354114713216957</v>
      </c>
      <c r="P126" s="84">
        <v>386.5</v>
      </c>
      <c r="Q126" s="53">
        <v>243</v>
      </c>
      <c r="R126" s="54">
        <f>IF(P126=0," ",IF(Q126/P126*100&gt;200,"св.200",Q126/P126))</f>
        <v>0.628719275549806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39</v>
      </c>
      <c r="D127" s="84">
        <f t="shared" si="128"/>
        <v>2096.1999999999998</v>
      </c>
      <c r="E127" s="53">
        <f t="shared" si="137"/>
        <v>1445.6</v>
      </c>
      <c r="F127" s="54">
        <f t="shared" si="160"/>
        <v>0.68962885220875869</v>
      </c>
      <c r="G127" s="84">
        <v>523.1</v>
      </c>
      <c r="H127" s="120">
        <v>505.8</v>
      </c>
      <c r="I127" s="54">
        <f t="shared" si="145"/>
        <v>0.9669279296501625</v>
      </c>
      <c r="J127" s="84">
        <v>5.5</v>
      </c>
      <c r="K127" s="126"/>
      <c r="L127" s="54">
        <f t="shared" ref="L127:L142" si="162">IF(J127=0," ",IF(K127/J127*100&gt;200,"св.200",K127/J127))</f>
        <v>0</v>
      </c>
      <c r="M127" s="84">
        <v>167</v>
      </c>
      <c r="N127" s="53">
        <v>44.1</v>
      </c>
      <c r="O127" s="54">
        <f t="shared" si="161"/>
        <v>0.26407185628742513</v>
      </c>
      <c r="P127" s="84">
        <v>1400.6</v>
      </c>
      <c r="Q127" s="53">
        <v>895.7</v>
      </c>
      <c r="R127" s="54">
        <f>IF(P127=0," ",IF(Q127/P127*100&gt;200,"св.200",Q127/P127))</f>
        <v>0.63951163786948462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38</v>
      </c>
      <c r="D128" s="84">
        <f t="shared" si="128"/>
        <v>110.1</v>
      </c>
      <c r="E128" s="53">
        <f t="shared" si="137"/>
        <v>235.5</v>
      </c>
      <c r="F128" s="54" t="str">
        <f t="shared" si="160"/>
        <v>св.200</v>
      </c>
      <c r="G128" s="84">
        <v>11.5</v>
      </c>
      <c r="H128" s="120">
        <v>56.9</v>
      </c>
      <c r="I128" s="54" t="str">
        <f t="shared" si="145"/>
        <v>св.200</v>
      </c>
      <c r="J128" s="84"/>
      <c r="K128" s="126"/>
      <c r="L128" s="54" t="str">
        <f t="shared" si="162"/>
        <v xml:space="preserve"> </v>
      </c>
      <c r="M128" s="84">
        <v>19.5</v>
      </c>
      <c r="N128" s="53">
        <v>19.399999999999999</v>
      </c>
      <c r="O128" s="54">
        <f t="shared" si="161"/>
        <v>0.99487179487179478</v>
      </c>
      <c r="P128" s="84">
        <v>79.099999999999994</v>
      </c>
      <c r="Q128" s="53">
        <v>159.19999999999999</v>
      </c>
      <c r="R128" s="54" t="str">
        <f>IF(P128=0," ",IF(Q128/P128*100&gt;200,"св.200",Q128/P128))</f>
        <v>св.200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37</v>
      </c>
      <c r="D129" s="84">
        <f t="shared" si="128"/>
        <v>554.5</v>
      </c>
      <c r="E129" s="53">
        <f t="shared" si="137"/>
        <v>380.3</v>
      </c>
      <c r="F129" s="54">
        <f t="shared" si="160"/>
        <v>0.68584310189359787</v>
      </c>
      <c r="G129" s="84">
        <v>0.3</v>
      </c>
      <c r="H129" s="120">
        <v>11.8</v>
      </c>
      <c r="I129" s="54" t="str">
        <f t="shared" si="145"/>
        <v>св.200</v>
      </c>
      <c r="J129" s="84"/>
      <c r="K129" s="126"/>
      <c r="L129" s="54" t="str">
        <f t="shared" si="162"/>
        <v xml:space="preserve"> </v>
      </c>
      <c r="M129" s="84">
        <v>108.9</v>
      </c>
      <c r="N129" s="53">
        <v>121.4</v>
      </c>
      <c r="O129" s="54">
        <f t="shared" si="161"/>
        <v>1.1147842056932966</v>
      </c>
      <c r="P129" s="84">
        <v>445.3</v>
      </c>
      <c r="Q129" s="53">
        <v>247.1</v>
      </c>
      <c r="R129" s="54">
        <f>IF(P129=0," ",IF(Q129/P129*100&gt;200,"св.200",Q129/P129))</f>
        <v>0.55490680440152707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88" t="s">
        <v>136</v>
      </c>
      <c r="D130" s="89">
        <f>SUM(D131:D136)</f>
        <v>3963.8</v>
      </c>
      <c r="E130" s="89">
        <f>SUM(E131:E136)</f>
        <v>5768.68</v>
      </c>
      <c r="F130" s="90">
        <f t="shared" si="160"/>
        <v>1.4553408345527019</v>
      </c>
      <c r="G130" s="89">
        <f t="shared" ref="G130:H130" si="163">SUM(G131:G136)</f>
        <v>906.9</v>
      </c>
      <c r="H130" s="89">
        <f t="shared" si="163"/>
        <v>2998.4999999999995</v>
      </c>
      <c r="I130" s="90" t="str">
        <f t="shared" si="145"/>
        <v>св.200</v>
      </c>
      <c r="J130" s="89">
        <f t="shared" ref="J130" si="164">SUM(J131:J136)</f>
        <v>0</v>
      </c>
      <c r="K130" s="89">
        <f t="shared" ref="K130" si="165">SUM(K131:K136)</f>
        <v>0</v>
      </c>
      <c r="L130" s="90" t="str">
        <f t="shared" si="162"/>
        <v xml:space="preserve"> </v>
      </c>
      <c r="M130" s="89">
        <f t="shared" ref="M130" si="166">SUM(M131:M136)</f>
        <v>804.7</v>
      </c>
      <c r="N130" s="89">
        <f t="shared" ref="N130" si="167">SUM(N131:N136)</f>
        <v>699.90000000000009</v>
      </c>
      <c r="O130" s="90">
        <f t="shared" si="161"/>
        <v>0.86976512986206045</v>
      </c>
      <c r="P130" s="89">
        <f t="shared" ref="P130" si="168">SUM(P131:P136)</f>
        <v>2252.2000000000003</v>
      </c>
      <c r="Q130" s="89">
        <f t="shared" ref="Q130" si="169">SUM(Q131:Q136)</f>
        <v>2070.2799999999997</v>
      </c>
      <c r="R130" s="90">
        <f>IF(P130=0," ",IF(Q130/P130*100&gt;200,"св.200",Q130/P130))</f>
        <v>0.9192256460349878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135</v>
      </c>
      <c r="D131" s="84">
        <f t="shared" si="128"/>
        <v>2703.1</v>
      </c>
      <c r="E131" s="53">
        <f t="shared" si="137"/>
        <v>4567.58</v>
      </c>
      <c r="F131" s="54">
        <f t="shared" si="160"/>
        <v>1.6897562058377418</v>
      </c>
      <c r="G131" s="84">
        <v>777.8</v>
      </c>
      <c r="H131" s="120">
        <v>2842</v>
      </c>
      <c r="I131" s="54" t="str">
        <f t="shared" si="145"/>
        <v>св.200</v>
      </c>
      <c r="J131" s="84"/>
      <c r="K131" s="126"/>
      <c r="L131" s="54" t="str">
        <f t="shared" si="162"/>
        <v xml:space="preserve"> </v>
      </c>
      <c r="M131" s="84">
        <v>499.4</v>
      </c>
      <c r="N131" s="53">
        <v>451.6</v>
      </c>
      <c r="O131" s="54">
        <f t="shared" si="161"/>
        <v>0.90428514217060485</v>
      </c>
      <c r="P131" s="84">
        <v>1425.9</v>
      </c>
      <c r="Q131" s="53">
        <v>1273.98</v>
      </c>
      <c r="R131" s="54">
        <f t="shared" ref="R131:R141" si="170">IF(Q131=0," ",IF(Q131/P131*100&gt;200,"св.200",Q131/P131))</f>
        <v>0.89345676414895847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36</v>
      </c>
      <c r="D132" s="84">
        <f t="shared" si="128"/>
        <v>234.7</v>
      </c>
      <c r="E132" s="53">
        <f t="shared" si="137"/>
        <v>211.6</v>
      </c>
      <c r="F132" s="54">
        <f t="shared" si="160"/>
        <v>0.90157648061354922</v>
      </c>
      <c r="G132" s="84">
        <v>114.4</v>
      </c>
      <c r="H132" s="120">
        <v>114</v>
      </c>
      <c r="I132" s="54">
        <f t="shared" si="145"/>
        <v>0.99650349650349646</v>
      </c>
      <c r="J132" s="84"/>
      <c r="K132" s="126"/>
      <c r="L132" s="54" t="str">
        <f t="shared" si="162"/>
        <v xml:space="preserve"> </v>
      </c>
      <c r="M132" s="84">
        <v>11.8</v>
      </c>
      <c r="N132" s="53">
        <v>15.1</v>
      </c>
      <c r="O132" s="54">
        <f t="shared" si="161"/>
        <v>1.2796610169491525</v>
      </c>
      <c r="P132" s="84">
        <v>108.5</v>
      </c>
      <c r="Q132" s="53">
        <v>82.5</v>
      </c>
      <c r="R132" s="54">
        <f t="shared" si="170"/>
        <v>0.76036866359447008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154</v>
      </c>
      <c r="D133" s="84">
        <f t="shared" si="128"/>
        <v>167.9</v>
      </c>
      <c r="E133" s="53">
        <f t="shared" si="137"/>
        <v>179.29999999999998</v>
      </c>
      <c r="F133" s="54">
        <f t="shared" si="160"/>
        <v>1.0678975580702799</v>
      </c>
      <c r="G133" s="86"/>
      <c r="H133" s="121">
        <v>2</v>
      </c>
      <c r="I133" s="59"/>
      <c r="J133" s="86"/>
      <c r="K133" s="128"/>
      <c r="L133" s="59"/>
      <c r="M133" s="86">
        <v>14.3</v>
      </c>
      <c r="N133" s="58">
        <v>13.7</v>
      </c>
      <c r="O133" s="54">
        <f>IF(N133=0," ",IF(N133/M133*100&gt;200,"св.200",N133/M133))</f>
        <v>0.95804195804195791</v>
      </c>
      <c r="P133" s="86">
        <v>153.6</v>
      </c>
      <c r="Q133" s="58">
        <v>163.6</v>
      </c>
      <c r="R133" s="54">
        <f t="shared" si="170"/>
        <v>1.0651041666666667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171</v>
      </c>
      <c r="D134" s="84">
        <f t="shared" si="128"/>
        <v>149.89999999999998</v>
      </c>
      <c r="E134" s="53">
        <f t="shared" si="137"/>
        <v>86.3</v>
      </c>
      <c r="F134" s="54">
        <f>IF(E134=0," ",IF(E134/D134*100&gt;200,"св.200",E134/D134))</f>
        <v>0.57571714476317548</v>
      </c>
      <c r="G134" s="84">
        <v>12.6</v>
      </c>
      <c r="H134" s="120">
        <v>2.6</v>
      </c>
      <c r="I134" s="54">
        <f t="shared" si="145"/>
        <v>0.20634920634920637</v>
      </c>
      <c r="J134" s="84"/>
      <c r="K134" s="126"/>
      <c r="L134" s="54" t="str">
        <f t="shared" si="162"/>
        <v xml:space="preserve"> </v>
      </c>
      <c r="M134" s="84">
        <v>111.1</v>
      </c>
      <c r="N134" s="53">
        <v>60.4</v>
      </c>
      <c r="O134" s="54">
        <f t="shared" si="161"/>
        <v>0.54365436543654366</v>
      </c>
      <c r="P134" s="84">
        <v>26.2</v>
      </c>
      <c r="Q134" s="53">
        <v>23.3</v>
      </c>
      <c r="R134" s="54">
        <f t="shared" si="170"/>
        <v>0.88931297709923673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35</v>
      </c>
      <c r="D135" s="84">
        <f t="shared" si="128"/>
        <v>229</v>
      </c>
      <c r="E135" s="53">
        <f t="shared" si="137"/>
        <v>228</v>
      </c>
      <c r="F135" s="54">
        <f>IF(E135=0," ",IF(E135/D135*100&gt;200,"св.200",E135/D135))</f>
        <v>0.99563318777292575</v>
      </c>
      <c r="G135" s="84">
        <v>1.6</v>
      </c>
      <c r="H135" s="120">
        <v>37.700000000000003</v>
      </c>
      <c r="I135" s="56" t="str">
        <f>IF(H135=0," ",IF(H135/G135*100&gt;200,"св.200",H135/G135))</f>
        <v>св.200</v>
      </c>
      <c r="J135" s="84"/>
      <c r="K135" s="126"/>
      <c r="L135" s="54" t="str">
        <f t="shared" si="162"/>
        <v xml:space="preserve"> </v>
      </c>
      <c r="M135" s="84">
        <v>21</v>
      </c>
      <c r="N135" s="53">
        <v>21.6</v>
      </c>
      <c r="O135" s="54">
        <f t="shared" si="161"/>
        <v>1.0285714285714287</v>
      </c>
      <c r="P135" s="84">
        <v>206.4</v>
      </c>
      <c r="Q135" s="53">
        <v>168.7</v>
      </c>
      <c r="R135" s="54">
        <f t="shared" si="170"/>
        <v>0.81734496124030998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34</v>
      </c>
      <c r="D136" s="84">
        <f t="shared" si="128"/>
        <v>479.20000000000005</v>
      </c>
      <c r="E136" s="53">
        <f t="shared" si="137"/>
        <v>495.9</v>
      </c>
      <c r="F136" s="54">
        <f>IF(E136=0," ",IF(E136/D136*100&gt;200,"св.200",E136/D136))</f>
        <v>1.0348497495826376</v>
      </c>
      <c r="G136" s="84">
        <v>0.5</v>
      </c>
      <c r="H136" s="120">
        <v>0.2</v>
      </c>
      <c r="I136" s="54">
        <f t="shared" si="145"/>
        <v>0.4</v>
      </c>
      <c r="J136" s="84"/>
      <c r="K136" s="126"/>
      <c r="L136" s="54" t="str">
        <f t="shared" si="162"/>
        <v xml:space="preserve"> </v>
      </c>
      <c r="M136" s="84">
        <v>147.1</v>
      </c>
      <c r="N136" s="53">
        <v>137.5</v>
      </c>
      <c r="O136" s="54">
        <f t="shared" si="161"/>
        <v>0.93473827328348069</v>
      </c>
      <c r="P136" s="84">
        <v>331.6</v>
      </c>
      <c r="Q136" s="53">
        <v>358.2</v>
      </c>
      <c r="R136" s="54">
        <f t="shared" si="170"/>
        <v>1.08021712907117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88" t="s">
        <v>134</v>
      </c>
      <c r="D137" s="89">
        <f>SUM(D138:D141)</f>
        <v>3466.2999999999997</v>
      </c>
      <c r="E137" s="89">
        <f>SUM(E138:E141)</f>
        <v>4504.3</v>
      </c>
      <c r="F137" s="90">
        <f t="shared" si="160"/>
        <v>1.2994547500216371</v>
      </c>
      <c r="G137" s="89">
        <f t="shared" ref="G137:H137" si="171">SUM(G138:G141)</f>
        <v>776.8</v>
      </c>
      <c r="H137" s="89">
        <f t="shared" si="171"/>
        <v>1635.6</v>
      </c>
      <c r="I137" s="90" t="str">
        <f>IF(G137=0," ",IF(H137/G137*100&gt;200,"св.200",H137/G137))</f>
        <v>св.200</v>
      </c>
      <c r="J137" s="89">
        <f t="shared" ref="J137" si="172">SUM(J138:J141)</f>
        <v>0.8</v>
      </c>
      <c r="K137" s="89">
        <f t="shared" ref="K137" si="173">SUM(K138:K141)</f>
        <v>0</v>
      </c>
      <c r="L137" s="90">
        <f t="shared" si="162"/>
        <v>0</v>
      </c>
      <c r="M137" s="89">
        <f t="shared" ref="M137" si="174">SUM(M138:M141)</f>
        <v>1625.1000000000001</v>
      </c>
      <c r="N137" s="89">
        <f t="shared" ref="N137" si="175">SUM(N138:N141)</f>
        <v>1728.0000000000002</v>
      </c>
      <c r="O137" s="90">
        <f t="shared" si="161"/>
        <v>1.0633191803581319</v>
      </c>
      <c r="P137" s="89">
        <f t="shared" ref="P137" si="176">SUM(P138:P141)</f>
        <v>1063.5999999999999</v>
      </c>
      <c r="Q137" s="89">
        <f t="shared" ref="Q137" si="177">SUM(Q138:Q141)</f>
        <v>1140.6999999999998</v>
      </c>
      <c r="R137" s="90">
        <f>IF(P137=0," ",IF(Q137/P137*100&gt;200,"св.200",Q137/P137))</f>
        <v>1.0724896577660774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133</v>
      </c>
      <c r="D138" s="84">
        <f t="shared" si="128"/>
        <v>2716.2999999999997</v>
      </c>
      <c r="E138" s="53">
        <f t="shared" si="137"/>
        <v>3791.8</v>
      </c>
      <c r="F138" s="54">
        <f>IF(E138=0," ",IF(E138/D138*100&gt;200,"св.200",E138/D138))</f>
        <v>1.3959430107131026</v>
      </c>
      <c r="G138" s="84">
        <v>768.3</v>
      </c>
      <c r="H138" s="120">
        <v>1597</v>
      </c>
      <c r="I138" s="54" t="str">
        <f>IF(H138=0," ",IF(H138/G138*100&gt;200,"св.200",H138/G138))</f>
        <v>св.200</v>
      </c>
      <c r="J138" s="84"/>
      <c r="K138" s="126"/>
      <c r="L138" s="54" t="str">
        <f t="shared" si="162"/>
        <v xml:space="preserve"> </v>
      </c>
      <c r="M138" s="84">
        <v>1520.4</v>
      </c>
      <c r="N138" s="53">
        <v>1637.4</v>
      </c>
      <c r="O138" s="54">
        <f>IF(N138=0," ",IF(N138/M138*100&gt;200,"св.200",N138/M138))</f>
        <v>1.0769534333070245</v>
      </c>
      <c r="P138" s="84">
        <v>427.6</v>
      </c>
      <c r="Q138" s="53">
        <v>557.4</v>
      </c>
      <c r="R138" s="54">
        <f t="shared" si="170"/>
        <v>1.3035547240411598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155</v>
      </c>
      <c r="D139" s="84">
        <f t="shared" si="128"/>
        <v>189.2</v>
      </c>
      <c r="E139" s="53">
        <f t="shared" si="137"/>
        <v>153.6</v>
      </c>
      <c r="F139" s="54">
        <f>IF(E139=0," ",IF(E139/D139*100&gt;200,"св.200",E139/D139))</f>
        <v>0.81183932346723042</v>
      </c>
      <c r="G139" s="84">
        <v>0.5</v>
      </c>
      <c r="H139" s="120">
        <v>0.3</v>
      </c>
      <c r="I139" s="54">
        <f>IF(H139=0," ",IF(H139/G139*100&gt;200,"св.200",H139/G139))</f>
        <v>0.6</v>
      </c>
      <c r="J139" s="84"/>
      <c r="K139" s="126"/>
      <c r="L139" s="59"/>
      <c r="M139" s="84">
        <v>41</v>
      </c>
      <c r="N139" s="53">
        <v>22.4</v>
      </c>
      <c r="O139" s="54">
        <f>IF(N139=0," ",IF(N139/M139*100&gt;200,"св.200",N139/M139))</f>
        <v>0.54634146341463408</v>
      </c>
      <c r="P139" s="84">
        <v>147.69999999999999</v>
      </c>
      <c r="Q139" s="53">
        <v>130.9</v>
      </c>
      <c r="R139" s="54">
        <f t="shared" si="170"/>
        <v>0.88625592417061627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156</v>
      </c>
      <c r="D140" s="84">
        <f t="shared" si="128"/>
        <v>147.9</v>
      </c>
      <c r="E140" s="53">
        <f t="shared" si="137"/>
        <v>147.4</v>
      </c>
      <c r="F140" s="54">
        <f>IF(E140=0," ",IF(E140/D140*100&gt;200,"св.200",E140/D140))</f>
        <v>0.99661933739012842</v>
      </c>
      <c r="G140" s="84">
        <v>3.9</v>
      </c>
      <c r="H140" s="120">
        <v>5.0999999999999996</v>
      </c>
      <c r="I140" s="54">
        <f>IF(H140=0," ",IF(H140/G140*100&gt;200,"св.200",H140/G140))</f>
        <v>1.3076923076923077</v>
      </c>
      <c r="J140" s="84"/>
      <c r="K140" s="126"/>
      <c r="L140" s="59"/>
      <c r="M140" s="84">
        <v>18.5</v>
      </c>
      <c r="N140" s="53">
        <v>14.4</v>
      </c>
      <c r="O140" s="54">
        <f>IF(N140=0," ",IF(N140/M140*100&gt;200,"св.200",N140/M140))</f>
        <v>0.77837837837837842</v>
      </c>
      <c r="P140" s="84">
        <v>125.5</v>
      </c>
      <c r="Q140" s="53">
        <v>127.9</v>
      </c>
      <c r="R140" s="54">
        <f t="shared" si="170"/>
        <v>1.0191235059760957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157</v>
      </c>
      <c r="D141" s="84">
        <f t="shared" si="128"/>
        <v>412.90000000000003</v>
      </c>
      <c r="E141" s="53">
        <f t="shared" si="137"/>
        <v>411.5</v>
      </c>
      <c r="F141" s="54">
        <f>IF(E141=0," ",IF(E141/D141*100&gt;200,"св.200",E141/D141))</f>
        <v>0.99660934851053518</v>
      </c>
      <c r="G141" s="84">
        <v>4.0999999999999996</v>
      </c>
      <c r="H141" s="120">
        <v>33.200000000000003</v>
      </c>
      <c r="I141" s="54" t="str">
        <f>IF(H141=0," ",IF(H141/G141*100&gt;200,"св.200",H141/G141))</f>
        <v>св.200</v>
      </c>
      <c r="J141" s="84">
        <v>0.8</v>
      </c>
      <c r="K141" s="126"/>
      <c r="L141" s="59"/>
      <c r="M141" s="84">
        <v>45.2</v>
      </c>
      <c r="N141" s="53">
        <v>53.8</v>
      </c>
      <c r="O141" s="54">
        <f>IF(N141=0," ",IF(N141/M141*100&gt;200,"св.200",N141/M141))</f>
        <v>1.1902654867256637</v>
      </c>
      <c r="P141" s="84">
        <v>362.8</v>
      </c>
      <c r="Q141" s="53">
        <v>324.5</v>
      </c>
      <c r="R141" s="54">
        <f t="shared" si="170"/>
        <v>0.89443219404630647</v>
      </c>
      <c r="S141" s="2"/>
      <c r="T141" s="2"/>
      <c r="U141" s="2"/>
      <c r="V141" s="2"/>
    </row>
    <row r="142" spans="1:22" s="3" customFormat="1" x14ac:dyDescent="0.25">
      <c r="A142" s="102"/>
      <c r="B142" s="102"/>
      <c r="C142" s="139" t="s">
        <v>33</v>
      </c>
      <c r="D142" s="140">
        <f>G142+J142+M142+P142</f>
        <v>130407.99999999997</v>
      </c>
      <c r="E142" s="144">
        <f>H142+K142+N142+Q142</f>
        <v>122886.76999999999</v>
      </c>
      <c r="F142" s="141">
        <f t="shared" si="160"/>
        <v>0.94232539414759842</v>
      </c>
      <c r="G142" s="140">
        <f>G5+G10+G17+G23+G29+G41+G47+G55+G62+G68+G74+G79+G83+G89+G95+G100+G107+G114+G121+G130+G137</f>
        <v>13854.199999999999</v>
      </c>
      <c r="H142" s="140">
        <f>H137+H130+H121+H114+H107+H100+H95+H89+H83+H79+H74+H68+H62+H55+H47+H41+H29+H23+H17+H10+H5</f>
        <v>21790.2</v>
      </c>
      <c r="I142" s="141">
        <f>IF(G142=0," ",IF(H142/G142*100&gt;200,"св.200",H142/G142))</f>
        <v>1.5728226819303894</v>
      </c>
      <c r="J142" s="140">
        <f>J5+J10+J17+J23+J29+J41+J47+J55+J62+J68+J74+J79+J83+J89+J95+J100+J107+J114+J121+J130+J137</f>
        <v>172.00000000000003</v>
      </c>
      <c r="K142" s="142">
        <f>K137+K130+K121+K114+K107+K83+K68+K62+K55+K47+K41+K29+K23+K17+K10+K5+K74+K79+K89+K95+K100</f>
        <v>963.09999999999991</v>
      </c>
      <c r="L142" s="141" t="str">
        <f t="shared" si="162"/>
        <v>св.200</v>
      </c>
      <c r="M142" s="140">
        <f>M5+M10+M17+M23+M29+M41+M47+M55+M62+M68+M74+M79+M83+M89+M95+M100+M107+M114+M121+M130+M137</f>
        <v>32820.1</v>
      </c>
      <c r="N142" s="140">
        <f>N5+N10+N17+N23+N29+N41+N47+N55+N62+N68+N74+N79+N83+N89+N95+N100+N107+N114+N121+N130+N137</f>
        <v>31834.45</v>
      </c>
      <c r="O142" s="141">
        <f t="shared" si="161"/>
        <v>0.96996809881749302</v>
      </c>
      <c r="P142" s="140">
        <f>P5+P10+P17+P23+P29+P41+P47+P55+P62+P68+P74+P79+P83+P89+P95+P100+P107+P114+P121+P130+P137</f>
        <v>83561.699999999983</v>
      </c>
      <c r="Q142" s="140">
        <f>Q5+Q10+Q17+Q23+Q29+Q41+Q47+Q55+Q62+Q68+Q74+Q79+Q83+Q89+Q95+Q100+Q107+Q114+Q121+Q130+Q137</f>
        <v>68299.01999999999</v>
      </c>
      <c r="R142" s="143">
        <f>IF(P142=0," ",IF(Q142/P142*100&gt;200,"св.200",Q142/P142))</f>
        <v>0.81734837850354891</v>
      </c>
      <c r="S142" s="4"/>
      <c r="T142" s="4"/>
      <c r="U142" s="4"/>
      <c r="V142" s="4"/>
    </row>
    <row r="143" spans="1:22" s="104" customFormat="1" ht="15" customHeight="1" outlineLevel="1" x14ac:dyDescent="0.25">
      <c r="A143" s="100"/>
      <c r="B143" s="100"/>
      <c r="C143" s="145"/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</row>
    <row r="144" spans="1:22" s="112" customFormat="1" ht="20.25" customHeight="1" outlineLevel="1" x14ac:dyDescent="0.25">
      <c r="A144" s="110"/>
      <c r="B144" s="110"/>
      <c r="C144" s="145"/>
      <c r="D144" s="166"/>
      <c r="E144" s="167"/>
      <c r="F144" s="107"/>
      <c r="G144" s="105"/>
      <c r="H144" s="105"/>
      <c r="I144" s="111"/>
      <c r="J144" s="111"/>
      <c r="K144" s="111"/>
      <c r="L144" s="111"/>
      <c r="M144" s="111"/>
      <c r="N144" s="107"/>
      <c r="O144" s="107"/>
      <c r="P144" s="107"/>
      <c r="Q144" s="107"/>
      <c r="R144" s="107"/>
    </row>
    <row r="145" spans="1:18" s="112" customFormat="1" hidden="1" outlineLevel="1" x14ac:dyDescent="0.25">
      <c r="A145" s="110"/>
      <c r="B145" s="110"/>
      <c r="C145" s="107"/>
      <c r="D145" s="107"/>
      <c r="E145" s="107"/>
      <c r="G145" s="103"/>
      <c r="H145" s="106"/>
      <c r="I145" s="113"/>
      <c r="J145" s="111"/>
      <c r="K145" s="111"/>
      <c r="L145" s="111"/>
      <c r="M145" s="111"/>
      <c r="N145" s="103"/>
      <c r="O145" s="113"/>
      <c r="P145" s="103"/>
      <c r="Q145" s="103"/>
      <c r="R145" s="113"/>
    </row>
    <row r="146" spans="1:18" s="112" customFormat="1" collapsed="1" x14ac:dyDescent="0.25">
      <c r="B146" s="110"/>
      <c r="C146" s="107"/>
      <c r="D146" s="108"/>
      <c r="E146" s="108"/>
      <c r="F146" s="108"/>
      <c r="G146" s="103"/>
      <c r="H146" s="103"/>
      <c r="I146" s="113"/>
      <c r="J146" s="111"/>
      <c r="K146" s="111"/>
      <c r="L146" s="111"/>
      <c r="M146" s="111"/>
      <c r="N146" s="103"/>
      <c r="O146" s="113"/>
      <c r="P146" s="103"/>
      <c r="Q146" s="103"/>
      <c r="R146" s="113"/>
    </row>
    <row r="147" spans="1:18" s="112" customFormat="1" x14ac:dyDescent="0.25">
      <c r="B147" s="114"/>
      <c r="C147" s="114"/>
      <c r="D147" s="114"/>
      <c r="E147" s="115"/>
      <c r="G147" s="103"/>
      <c r="H147" s="103"/>
      <c r="I147" s="113"/>
      <c r="J147" s="111"/>
      <c r="K147" s="111"/>
      <c r="L147" s="111"/>
      <c r="M147" s="111"/>
      <c r="N147" s="103"/>
      <c r="O147" s="113"/>
      <c r="P147" s="103"/>
      <c r="Q147" s="103"/>
      <c r="R147" s="113"/>
    </row>
    <row r="148" spans="1:18" s="112" customFormat="1" x14ac:dyDescent="0.25">
      <c r="C148" s="109"/>
      <c r="D148" s="109"/>
      <c r="E148" s="109"/>
      <c r="G148" s="103"/>
      <c r="H148" s="129"/>
      <c r="I148" s="113"/>
      <c r="J148" s="103"/>
      <c r="K148" s="103"/>
      <c r="L148" s="113"/>
      <c r="M148" s="103"/>
      <c r="N148" s="103"/>
      <c r="O148" s="113"/>
      <c r="P148" s="103"/>
      <c r="Q148" s="103"/>
      <c r="R148" s="113"/>
    </row>
  </sheetData>
  <mergeCells count="14">
    <mergeCell ref="C1:Q1"/>
    <mergeCell ref="A2:A3"/>
    <mergeCell ref="B2:B3"/>
    <mergeCell ref="O2:O3"/>
    <mergeCell ref="P2:Q2"/>
    <mergeCell ref="R2:R3"/>
    <mergeCell ref="C2:C3"/>
    <mergeCell ref="I2:I3"/>
    <mergeCell ref="J2:K2"/>
    <mergeCell ref="L2:L3"/>
    <mergeCell ref="M2:N2"/>
    <mergeCell ref="D2:E2"/>
    <mergeCell ref="F2:F3"/>
    <mergeCell ref="G2:H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2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Петрова Светлана Вселодовна</cp:lastModifiedBy>
  <cp:lastPrinted>2025-02-10T13:04:26Z</cp:lastPrinted>
  <dcterms:created xsi:type="dcterms:W3CDTF">2014-06-09T12:14:06Z</dcterms:created>
  <dcterms:modified xsi:type="dcterms:W3CDTF">2025-02-10T13:26:30Z</dcterms:modified>
</cp:coreProperties>
</file>