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01.2024(декабрь 2023)\"/>
    </mc:Choice>
  </mc:AlternateContent>
  <bookViews>
    <workbookView xWindow="0" yWindow="0" windowWidth="28800" windowHeight="1114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144" i="5" l="1"/>
  <c r="E142" i="5"/>
  <c r="E36" i="4" l="1"/>
  <c r="K68" i="5" l="1"/>
  <c r="K137" i="5"/>
  <c r="K121" i="5"/>
  <c r="K114" i="5"/>
  <c r="K107" i="5"/>
  <c r="K83" i="5"/>
  <c r="K79" i="5"/>
  <c r="K55" i="5"/>
  <c r="K47" i="5"/>
  <c r="K41" i="5"/>
  <c r="K29" i="5"/>
  <c r="K17" i="5"/>
  <c r="K10" i="5"/>
  <c r="AU9" i="4"/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H142" i="5" l="1"/>
  <c r="H144" i="5" s="1"/>
  <c r="E133" i="5" l="1"/>
  <c r="N142" i="5" l="1"/>
  <c r="Q13" i="4" l="1"/>
  <c r="Q142" i="5" l="1"/>
  <c r="K142" i="5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8" i="4"/>
  <c r="AU7" i="4"/>
  <c r="E13" i="4" l="1"/>
  <c r="E6" i="4"/>
  <c r="E35" i="4" l="1"/>
  <c r="Q6" i="4" l="1"/>
  <c r="N13" i="4"/>
  <c r="N6" i="4"/>
  <c r="K13" i="4"/>
  <c r="K6" i="4"/>
  <c r="H13" i="4"/>
  <c r="H6" i="4"/>
  <c r="K35" i="4" l="1"/>
  <c r="L14" i="4"/>
  <c r="L15" i="4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AV11" i="4"/>
  <c r="AV9" i="4"/>
  <c r="AV7" i="4"/>
  <c r="AS12" i="4"/>
  <c r="AS11" i="4"/>
  <c r="AS10" i="4"/>
  <c r="AS9" i="4"/>
  <c r="AS8" i="4"/>
  <c r="AS7" i="4"/>
  <c r="AP12" i="4"/>
  <c r="AP11" i="4"/>
  <c r="AP10" i="4"/>
  <c r="AP9" i="4"/>
  <c r="AP8" i="4"/>
  <c r="AP7" i="4"/>
  <c r="AM12" i="4"/>
  <c r="AM11" i="4"/>
  <c r="AM10" i="4"/>
  <c r="AM9" i="4"/>
  <c r="AM8" i="4"/>
  <c r="AM7" i="4"/>
  <c r="AJ12" i="4"/>
  <c r="AJ11" i="4"/>
  <c r="AJ10" i="4"/>
  <c r="AJ9" i="4"/>
  <c r="AJ8" i="4"/>
  <c r="AJ7" i="4"/>
  <c r="AG12" i="4"/>
  <c r="AG11" i="4"/>
  <c r="AG10" i="4"/>
  <c r="AG9" i="4"/>
  <c r="AG8" i="4"/>
  <c r="AG7" i="4"/>
  <c r="AD12" i="4"/>
  <c r="AD11" i="4"/>
  <c r="AD10" i="4"/>
  <c r="AD9" i="4"/>
  <c r="AD8" i="4"/>
  <c r="AD7" i="4"/>
  <c r="AA12" i="4"/>
  <c r="AA11" i="4"/>
  <c r="AA10" i="4"/>
  <c r="AA9" i="4"/>
  <c r="AA8" i="4"/>
  <c r="AA7" i="4"/>
  <c r="X12" i="4"/>
  <c r="X11" i="4"/>
  <c r="X10" i="4"/>
  <c r="X9" i="4"/>
  <c r="X8" i="4"/>
  <c r="X7" i="4"/>
  <c r="U12" i="4"/>
  <c r="U11" i="4"/>
  <c r="U10" i="4"/>
  <c r="U9" i="4"/>
  <c r="U8" i="4"/>
  <c r="U7" i="4"/>
  <c r="R12" i="4"/>
  <c r="R11" i="4"/>
  <c r="R10" i="4"/>
  <c r="R9" i="4"/>
  <c r="R8" i="4"/>
  <c r="R7" i="4"/>
  <c r="O12" i="4"/>
  <c r="O11" i="4"/>
  <c r="O10" i="4"/>
  <c r="O9" i="4"/>
  <c r="O8" i="4"/>
  <c r="O7" i="4"/>
  <c r="L12" i="4"/>
  <c r="L11" i="4"/>
  <c r="L10" i="4"/>
  <c r="L9" i="4"/>
  <c r="L8" i="4"/>
  <c r="L7" i="4"/>
  <c r="I7" i="4"/>
  <c r="I8" i="4"/>
  <c r="I9" i="4"/>
  <c r="I10" i="4"/>
  <c r="I11" i="4"/>
  <c r="I12" i="4"/>
  <c r="AV8" i="4" l="1"/>
  <c r="AV10" i="4"/>
  <c r="AV12" i="4"/>
  <c r="Z13" i="4" l="1"/>
  <c r="T13" i="4"/>
  <c r="AT8" i="4" l="1"/>
  <c r="L101" i="5"/>
  <c r="L102" i="5"/>
  <c r="L103" i="5"/>
  <c r="L104" i="5"/>
  <c r="L105" i="5"/>
  <c r="L106" i="5"/>
  <c r="R141" i="5" l="1"/>
  <c r="O141" i="5"/>
  <c r="D141" i="5"/>
  <c r="R140" i="5"/>
  <c r="O140" i="5"/>
  <c r="D140" i="5"/>
  <c r="R139" i="5"/>
  <c r="O139" i="5"/>
  <c r="D139" i="5"/>
  <c r="R138" i="5"/>
  <c r="O138" i="5"/>
  <c r="L138" i="5"/>
  <c r="D138" i="5"/>
  <c r="P137" i="5"/>
  <c r="M137" i="5"/>
  <c r="J137" i="5"/>
  <c r="G137" i="5"/>
  <c r="R136" i="5"/>
  <c r="O136" i="5"/>
  <c r="L136" i="5"/>
  <c r="D136" i="5"/>
  <c r="R135" i="5"/>
  <c r="O135" i="5"/>
  <c r="L135" i="5"/>
  <c r="D135" i="5"/>
  <c r="R134" i="5"/>
  <c r="O134" i="5"/>
  <c r="L134" i="5"/>
  <c r="D134" i="5"/>
  <c r="R133" i="5"/>
  <c r="O133" i="5"/>
  <c r="D133" i="5"/>
  <c r="R132" i="5"/>
  <c r="O132" i="5"/>
  <c r="L132" i="5"/>
  <c r="D132" i="5"/>
  <c r="R131" i="5"/>
  <c r="O131" i="5"/>
  <c r="L131" i="5"/>
  <c r="D131" i="5"/>
  <c r="P130" i="5"/>
  <c r="M130" i="5"/>
  <c r="J130" i="5"/>
  <c r="G130" i="5"/>
  <c r="R129" i="5"/>
  <c r="O129" i="5"/>
  <c r="L129" i="5"/>
  <c r="D129" i="5"/>
  <c r="R128" i="5"/>
  <c r="O128" i="5"/>
  <c r="L128" i="5"/>
  <c r="D128" i="5"/>
  <c r="R127" i="5"/>
  <c r="O127" i="5"/>
  <c r="L127" i="5"/>
  <c r="D127" i="5"/>
  <c r="R126" i="5"/>
  <c r="O126" i="5"/>
  <c r="D126" i="5"/>
  <c r="R125" i="5"/>
  <c r="O125" i="5"/>
  <c r="L125" i="5"/>
  <c r="D125" i="5"/>
  <c r="R124" i="5"/>
  <c r="O124" i="5"/>
  <c r="D124" i="5"/>
  <c r="R123" i="5"/>
  <c r="O123" i="5"/>
  <c r="L123" i="5"/>
  <c r="D123" i="5"/>
  <c r="R122" i="5"/>
  <c r="O122" i="5"/>
  <c r="L122" i="5"/>
  <c r="D122" i="5"/>
  <c r="P121" i="5"/>
  <c r="R121" i="5" s="1"/>
  <c r="M121" i="5"/>
  <c r="J121" i="5"/>
  <c r="G121" i="5"/>
  <c r="R120" i="5"/>
  <c r="O120" i="5"/>
  <c r="L120" i="5"/>
  <c r="D120" i="5"/>
  <c r="R119" i="5"/>
  <c r="O119" i="5"/>
  <c r="L119" i="5"/>
  <c r="D119" i="5"/>
  <c r="R118" i="5"/>
  <c r="O118" i="5"/>
  <c r="L118" i="5"/>
  <c r="D118" i="5"/>
  <c r="R117" i="5"/>
  <c r="O117" i="5"/>
  <c r="L117" i="5"/>
  <c r="D117" i="5"/>
  <c r="R116" i="5"/>
  <c r="O116" i="5"/>
  <c r="L116" i="5"/>
  <c r="D116" i="5"/>
  <c r="R115" i="5"/>
  <c r="O115" i="5"/>
  <c r="L115" i="5"/>
  <c r="D115" i="5"/>
  <c r="P114" i="5"/>
  <c r="R114" i="5" s="1"/>
  <c r="M114" i="5"/>
  <c r="O114" i="5" s="1"/>
  <c r="J114" i="5"/>
  <c r="L114" i="5" s="1"/>
  <c r="G114" i="5"/>
  <c r="R113" i="5"/>
  <c r="O113" i="5"/>
  <c r="L113" i="5"/>
  <c r="D113" i="5"/>
  <c r="R112" i="5"/>
  <c r="O112" i="5"/>
  <c r="D112" i="5"/>
  <c r="R111" i="5"/>
  <c r="O111" i="5"/>
  <c r="L111" i="5"/>
  <c r="D111" i="5"/>
  <c r="R110" i="5"/>
  <c r="O110" i="5"/>
  <c r="D110" i="5"/>
  <c r="R109" i="5"/>
  <c r="O109" i="5"/>
  <c r="L109" i="5"/>
  <c r="D109" i="5"/>
  <c r="R108" i="5"/>
  <c r="O108" i="5"/>
  <c r="L108" i="5"/>
  <c r="D108" i="5"/>
  <c r="P107" i="5"/>
  <c r="M107" i="5"/>
  <c r="J107" i="5"/>
  <c r="L107" i="5" s="1"/>
  <c r="G107" i="5"/>
  <c r="R106" i="5"/>
  <c r="O106" i="5"/>
  <c r="D106" i="5"/>
  <c r="R105" i="5"/>
  <c r="O105" i="5"/>
  <c r="D105" i="5"/>
  <c r="R104" i="5"/>
  <c r="O104" i="5"/>
  <c r="D104" i="5"/>
  <c r="R103" i="5"/>
  <c r="O103" i="5"/>
  <c r="D103" i="5"/>
  <c r="R102" i="5"/>
  <c r="O102" i="5"/>
  <c r="D102" i="5"/>
  <c r="R101" i="5"/>
  <c r="O101" i="5"/>
  <c r="D101" i="5"/>
  <c r="P100" i="5"/>
  <c r="R100" i="5" s="1"/>
  <c r="M100" i="5"/>
  <c r="J100" i="5"/>
  <c r="L100" i="5" s="1"/>
  <c r="G100" i="5"/>
  <c r="R99" i="5"/>
  <c r="O99" i="5"/>
  <c r="L99" i="5"/>
  <c r="D99" i="5"/>
  <c r="R98" i="5"/>
  <c r="O98" i="5"/>
  <c r="L98" i="5"/>
  <c r="D98" i="5"/>
  <c r="R97" i="5"/>
  <c r="O97" i="5"/>
  <c r="L97" i="5"/>
  <c r="D97" i="5"/>
  <c r="R96" i="5"/>
  <c r="O96" i="5"/>
  <c r="L96" i="5"/>
  <c r="D96" i="5"/>
  <c r="P95" i="5"/>
  <c r="M95" i="5"/>
  <c r="J95" i="5"/>
  <c r="L95" i="5" s="1"/>
  <c r="G95" i="5"/>
  <c r="R94" i="5"/>
  <c r="O94" i="5"/>
  <c r="L94" i="5"/>
  <c r="D94" i="5"/>
  <c r="R93" i="5"/>
  <c r="O93" i="5"/>
  <c r="L93" i="5"/>
  <c r="D93" i="5"/>
  <c r="R92" i="5"/>
  <c r="O92" i="5"/>
  <c r="L92" i="5"/>
  <c r="D92" i="5"/>
  <c r="R91" i="5"/>
  <c r="O91" i="5"/>
  <c r="L91" i="5"/>
  <c r="D91" i="5"/>
  <c r="R90" i="5"/>
  <c r="O90" i="5"/>
  <c r="L90" i="5"/>
  <c r="D90" i="5"/>
  <c r="P89" i="5"/>
  <c r="M89" i="5"/>
  <c r="J89" i="5"/>
  <c r="L89" i="5" s="1"/>
  <c r="G89" i="5"/>
  <c r="R88" i="5"/>
  <c r="O88" i="5"/>
  <c r="L88" i="5"/>
  <c r="D88" i="5"/>
  <c r="R87" i="5"/>
  <c r="O87" i="5"/>
  <c r="L87" i="5"/>
  <c r="D87" i="5"/>
  <c r="R86" i="5"/>
  <c r="O86" i="5"/>
  <c r="L86" i="5"/>
  <c r="D86" i="5"/>
  <c r="R85" i="5"/>
  <c r="O85" i="5"/>
  <c r="L85" i="5"/>
  <c r="D85" i="5"/>
  <c r="R84" i="5"/>
  <c r="O84" i="5"/>
  <c r="D84" i="5"/>
  <c r="P83" i="5"/>
  <c r="O83" i="5"/>
  <c r="M83" i="5"/>
  <c r="J83" i="5"/>
  <c r="L83" i="5" s="1"/>
  <c r="G83" i="5"/>
  <c r="R81" i="5"/>
  <c r="O81" i="5"/>
  <c r="L81" i="5"/>
  <c r="D81" i="5"/>
  <c r="R82" i="5"/>
  <c r="O82" i="5"/>
  <c r="D82" i="5"/>
  <c r="R80" i="5"/>
  <c r="O80" i="5"/>
  <c r="L80" i="5"/>
  <c r="D80" i="5"/>
  <c r="P79" i="5"/>
  <c r="M79" i="5"/>
  <c r="J79" i="5"/>
  <c r="L79" i="5" s="1"/>
  <c r="G79" i="5"/>
  <c r="R78" i="5"/>
  <c r="L78" i="5"/>
  <c r="D78" i="5"/>
  <c r="R77" i="5"/>
  <c r="D77" i="5"/>
  <c r="R76" i="5"/>
  <c r="L76" i="5"/>
  <c r="D76" i="5"/>
  <c r="R75" i="5"/>
  <c r="L75" i="5"/>
  <c r="D75" i="5"/>
  <c r="P74" i="5"/>
  <c r="M74" i="5"/>
  <c r="J74" i="5"/>
  <c r="L74" i="5" s="1"/>
  <c r="G74" i="5"/>
  <c r="R73" i="5"/>
  <c r="O73" i="5"/>
  <c r="L73" i="5"/>
  <c r="D73" i="5"/>
  <c r="R72" i="5"/>
  <c r="O72" i="5"/>
  <c r="L72" i="5"/>
  <c r="D72" i="5"/>
  <c r="R71" i="5"/>
  <c r="O71" i="5"/>
  <c r="L71" i="5"/>
  <c r="D71" i="5"/>
  <c r="R70" i="5"/>
  <c r="O70" i="5"/>
  <c r="L70" i="5"/>
  <c r="D70" i="5"/>
  <c r="R69" i="5"/>
  <c r="O69" i="5"/>
  <c r="L69" i="5"/>
  <c r="D69" i="5"/>
  <c r="P68" i="5"/>
  <c r="M68" i="5"/>
  <c r="J68" i="5"/>
  <c r="L68" i="5" s="1"/>
  <c r="G68" i="5"/>
  <c r="R67" i="5"/>
  <c r="O67" i="5"/>
  <c r="D67" i="5"/>
  <c r="R66" i="5"/>
  <c r="O66" i="5"/>
  <c r="L66" i="5"/>
  <c r="D66" i="5"/>
  <c r="R65" i="5"/>
  <c r="O65" i="5"/>
  <c r="L65" i="5"/>
  <c r="D65" i="5"/>
  <c r="R64" i="5"/>
  <c r="O64" i="5"/>
  <c r="D64" i="5"/>
  <c r="D62" i="5" s="1"/>
  <c r="R63" i="5"/>
  <c r="O63" i="5"/>
  <c r="L63" i="5"/>
  <c r="D63" i="5"/>
  <c r="P62" i="5"/>
  <c r="M62" i="5"/>
  <c r="J62" i="5"/>
  <c r="G62" i="5"/>
  <c r="R61" i="5"/>
  <c r="O61" i="5"/>
  <c r="L61" i="5"/>
  <c r="D61" i="5"/>
  <c r="R60" i="5"/>
  <c r="O60" i="5"/>
  <c r="L60" i="5"/>
  <c r="D60" i="5"/>
  <c r="R59" i="5"/>
  <c r="O59" i="5"/>
  <c r="L59" i="5"/>
  <c r="D59" i="5"/>
  <c r="R58" i="5"/>
  <c r="O58" i="5"/>
  <c r="L58" i="5"/>
  <c r="D58" i="5"/>
  <c r="R57" i="5"/>
  <c r="O57" i="5"/>
  <c r="L57" i="5"/>
  <c r="D57" i="5"/>
  <c r="R56" i="5"/>
  <c r="O56" i="5"/>
  <c r="D56" i="5"/>
  <c r="P55" i="5"/>
  <c r="M55" i="5"/>
  <c r="J55" i="5"/>
  <c r="L55" i="5" s="1"/>
  <c r="G55" i="5"/>
  <c r="R54" i="5"/>
  <c r="O54" i="5"/>
  <c r="D54" i="5"/>
  <c r="R53" i="5"/>
  <c r="O53" i="5"/>
  <c r="D53" i="5"/>
  <c r="R52" i="5"/>
  <c r="O52" i="5"/>
  <c r="L52" i="5"/>
  <c r="D52" i="5"/>
  <c r="R51" i="5"/>
  <c r="O51" i="5"/>
  <c r="D51" i="5"/>
  <c r="R50" i="5"/>
  <c r="O50" i="5"/>
  <c r="D50" i="5"/>
  <c r="R49" i="5"/>
  <c r="O49" i="5"/>
  <c r="L49" i="5"/>
  <c r="D49" i="5"/>
  <c r="R48" i="5"/>
  <c r="O48" i="5"/>
  <c r="L48" i="5"/>
  <c r="D48" i="5"/>
  <c r="P47" i="5"/>
  <c r="R47" i="5" s="1"/>
  <c r="M47" i="5"/>
  <c r="J47" i="5"/>
  <c r="G47" i="5"/>
  <c r="R46" i="5"/>
  <c r="O46" i="5"/>
  <c r="D46" i="5"/>
  <c r="R45" i="5"/>
  <c r="O45" i="5"/>
  <c r="L45" i="5"/>
  <c r="D45" i="5"/>
  <c r="R44" i="5"/>
  <c r="O44" i="5"/>
  <c r="L44" i="5"/>
  <c r="D44" i="5"/>
  <c r="R43" i="5"/>
  <c r="O43" i="5"/>
  <c r="D43" i="5"/>
  <c r="R42" i="5"/>
  <c r="O42" i="5"/>
  <c r="D42" i="5"/>
  <c r="P41" i="5"/>
  <c r="M41" i="5"/>
  <c r="J41" i="5"/>
  <c r="G41" i="5"/>
  <c r="R40" i="5"/>
  <c r="O40" i="5"/>
  <c r="L40" i="5"/>
  <c r="D40" i="5"/>
  <c r="R39" i="5"/>
  <c r="O39" i="5"/>
  <c r="L39" i="5"/>
  <c r="D39" i="5"/>
  <c r="R38" i="5"/>
  <c r="O38" i="5"/>
  <c r="L38" i="5"/>
  <c r="D38" i="5"/>
  <c r="R37" i="5"/>
  <c r="O37" i="5"/>
  <c r="L37" i="5"/>
  <c r="D37" i="5"/>
  <c r="R36" i="5"/>
  <c r="O36" i="5"/>
  <c r="D36" i="5"/>
  <c r="R35" i="5"/>
  <c r="O35" i="5"/>
  <c r="D35" i="5"/>
  <c r="R34" i="5"/>
  <c r="O34" i="5"/>
  <c r="L34" i="5"/>
  <c r="D34" i="5"/>
  <c r="R33" i="5"/>
  <c r="O33" i="5"/>
  <c r="L33" i="5"/>
  <c r="D33" i="5"/>
  <c r="R32" i="5"/>
  <c r="O32" i="5"/>
  <c r="L32" i="5"/>
  <c r="D32" i="5"/>
  <c r="R31" i="5"/>
  <c r="O31" i="5"/>
  <c r="L31" i="5"/>
  <c r="D31" i="5"/>
  <c r="R30" i="5"/>
  <c r="O30" i="5"/>
  <c r="L30" i="5"/>
  <c r="D30" i="5"/>
  <c r="P29" i="5"/>
  <c r="M29" i="5"/>
  <c r="J29" i="5"/>
  <c r="G29" i="5"/>
  <c r="R28" i="5"/>
  <c r="O28" i="5"/>
  <c r="L28" i="5"/>
  <c r="D28" i="5"/>
  <c r="R27" i="5"/>
  <c r="O27" i="5"/>
  <c r="L27" i="5"/>
  <c r="D27" i="5"/>
  <c r="R26" i="5"/>
  <c r="O26" i="5"/>
  <c r="L26" i="5"/>
  <c r="D26" i="5"/>
  <c r="R25" i="5"/>
  <c r="O25" i="5"/>
  <c r="D25" i="5"/>
  <c r="R24" i="5"/>
  <c r="O24" i="5"/>
  <c r="L24" i="5"/>
  <c r="D24" i="5"/>
  <c r="P23" i="5"/>
  <c r="M23" i="5"/>
  <c r="J23" i="5"/>
  <c r="L23" i="5" s="1"/>
  <c r="G23" i="5"/>
  <c r="R22" i="5"/>
  <c r="O22" i="5"/>
  <c r="L22" i="5"/>
  <c r="D22" i="5"/>
  <c r="R21" i="5"/>
  <c r="O21" i="5"/>
  <c r="L21" i="5"/>
  <c r="D21" i="5"/>
  <c r="R20" i="5"/>
  <c r="O20" i="5"/>
  <c r="L20" i="5"/>
  <c r="D20" i="5"/>
  <c r="R19" i="5"/>
  <c r="O19" i="5"/>
  <c r="D19" i="5"/>
  <c r="R18" i="5"/>
  <c r="O18" i="5"/>
  <c r="D18" i="5"/>
  <c r="P17" i="5"/>
  <c r="M17" i="5"/>
  <c r="J17" i="5"/>
  <c r="G17" i="5"/>
  <c r="R16" i="5"/>
  <c r="O16" i="5"/>
  <c r="L16" i="5"/>
  <c r="D16" i="5"/>
  <c r="R15" i="5"/>
  <c r="O15" i="5"/>
  <c r="L15" i="5"/>
  <c r="D15" i="5"/>
  <c r="R14" i="5"/>
  <c r="O14" i="5"/>
  <c r="L14" i="5"/>
  <c r="D14" i="5"/>
  <c r="R13" i="5"/>
  <c r="O13" i="5"/>
  <c r="L13" i="5"/>
  <c r="D13" i="5"/>
  <c r="R12" i="5"/>
  <c r="O12" i="5"/>
  <c r="L12" i="5"/>
  <c r="D12" i="5"/>
  <c r="R11" i="5"/>
  <c r="O11" i="5"/>
  <c r="L11" i="5"/>
  <c r="D11" i="5"/>
  <c r="P10" i="5"/>
  <c r="O10" i="5"/>
  <c r="M10" i="5"/>
  <c r="J10" i="5"/>
  <c r="L10" i="5" s="1"/>
  <c r="G10" i="5"/>
  <c r="R9" i="5"/>
  <c r="O9" i="5"/>
  <c r="L9" i="5"/>
  <c r="D9" i="5"/>
  <c r="R8" i="5"/>
  <c r="O8" i="5"/>
  <c r="L8" i="5"/>
  <c r="D8" i="5"/>
  <c r="R7" i="5"/>
  <c r="O7" i="5"/>
  <c r="L7" i="5"/>
  <c r="D7" i="5"/>
  <c r="R6" i="5"/>
  <c r="O6" i="5"/>
  <c r="D6" i="5"/>
  <c r="P5" i="5"/>
  <c r="O5" i="5"/>
  <c r="M5" i="5"/>
  <c r="J5" i="5"/>
  <c r="G5" i="5"/>
  <c r="R4" i="5"/>
  <c r="O4" i="5"/>
  <c r="L4" i="5"/>
  <c r="S35" i="4"/>
  <c r="J35" i="4"/>
  <c r="G35" i="4"/>
  <c r="AV34" i="4"/>
  <c r="AS34" i="4"/>
  <c r="AP34" i="4"/>
  <c r="AM34" i="4"/>
  <c r="AJ34" i="4"/>
  <c r="AG34" i="4"/>
  <c r="AD34" i="4"/>
  <c r="AA34" i="4"/>
  <c r="X34" i="4"/>
  <c r="O34" i="4"/>
  <c r="L34" i="4"/>
  <c r="I34" i="4"/>
  <c r="D34" i="4"/>
  <c r="AT33" i="4"/>
  <c r="AV33" i="4" s="1"/>
  <c r="AS33" i="4"/>
  <c r="AP33" i="4"/>
  <c r="AM33" i="4"/>
  <c r="AJ33" i="4"/>
  <c r="AG33" i="4"/>
  <c r="AD33" i="4"/>
  <c r="AA33" i="4"/>
  <c r="X33" i="4"/>
  <c r="O33" i="4"/>
  <c r="L33" i="4"/>
  <c r="I33" i="4"/>
  <c r="D33" i="4"/>
  <c r="AT32" i="4"/>
  <c r="AV32" i="4" s="1"/>
  <c r="AP32" i="4"/>
  <c r="AM32" i="4"/>
  <c r="AJ32" i="4"/>
  <c r="AG32" i="4"/>
  <c r="AD32" i="4"/>
  <c r="AA32" i="4"/>
  <c r="X32" i="4"/>
  <c r="O32" i="4"/>
  <c r="L32" i="4"/>
  <c r="I32" i="4"/>
  <c r="F32" i="4"/>
  <c r="D32" i="4"/>
  <c r="AV31" i="4"/>
  <c r="AS31" i="4"/>
  <c r="AP31" i="4"/>
  <c r="AM31" i="4"/>
  <c r="AJ31" i="4"/>
  <c r="AG31" i="4"/>
  <c r="AD31" i="4"/>
  <c r="AA31" i="4"/>
  <c r="X31" i="4"/>
  <c r="O31" i="4"/>
  <c r="L31" i="4"/>
  <c r="I31" i="4"/>
  <c r="D31" i="4"/>
  <c r="AV30" i="4"/>
  <c r="AS30" i="4"/>
  <c r="AP30" i="4"/>
  <c r="AM30" i="4"/>
  <c r="AJ30" i="4"/>
  <c r="AG30" i="4"/>
  <c r="AA30" i="4"/>
  <c r="X30" i="4"/>
  <c r="O30" i="4"/>
  <c r="L30" i="4"/>
  <c r="I30" i="4"/>
  <c r="D30" i="4"/>
  <c r="AV29" i="4"/>
  <c r="AS29" i="4"/>
  <c r="AP29" i="4"/>
  <c r="AM29" i="4"/>
  <c r="AJ29" i="4"/>
  <c r="AG29" i="4"/>
  <c r="AD29" i="4"/>
  <c r="AA29" i="4"/>
  <c r="X29" i="4"/>
  <c r="O29" i="4"/>
  <c r="L29" i="4"/>
  <c r="I29" i="4"/>
  <c r="D29" i="4"/>
  <c r="AV28" i="4"/>
  <c r="AS28" i="4"/>
  <c r="AP28" i="4"/>
  <c r="AM28" i="4"/>
  <c r="AJ28" i="4"/>
  <c r="AG28" i="4"/>
  <c r="AA28" i="4"/>
  <c r="X28" i="4"/>
  <c r="O28" i="4"/>
  <c r="L28" i="4"/>
  <c r="I28" i="4"/>
  <c r="D28" i="4"/>
  <c r="AV27" i="4"/>
  <c r="AS27" i="4"/>
  <c r="AP27" i="4"/>
  <c r="AM27" i="4"/>
  <c r="AJ27" i="4"/>
  <c r="AG27" i="4"/>
  <c r="AD27" i="4"/>
  <c r="AA27" i="4"/>
  <c r="X27" i="4"/>
  <c r="O27" i="4"/>
  <c r="L27" i="4"/>
  <c r="I27" i="4"/>
  <c r="D27" i="4"/>
  <c r="AV26" i="4"/>
  <c r="AS26" i="4"/>
  <c r="AP26" i="4"/>
  <c r="AM26" i="4"/>
  <c r="AJ26" i="4"/>
  <c r="AG26" i="4"/>
  <c r="AD26" i="4"/>
  <c r="AA26" i="4"/>
  <c r="X26" i="4"/>
  <c r="O26" i="4"/>
  <c r="L26" i="4"/>
  <c r="I26" i="4"/>
  <c r="D26" i="4"/>
  <c r="AV25" i="4"/>
  <c r="AS25" i="4"/>
  <c r="AP25" i="4"/>
  <c r="AM25" i="4"/>
  <c r="AJ25" i="4"/>
  <c r="AG25" i="4"/>
  <c r="AD25" i="4"/>
  <c r="AA25" i="4"/>
  <c r="X25" i="4"/>
  <c r="O25" i="4"/>
  <c r="L25" i="4"/>
  <c r="I25" i="4"/>
  <c r="D25" i="4"/>
  <c r="AV24" i="4"/>
  <c r="AS24" i="4"/>
  <c r="AP24" i="4"/>
  <c r="AM24" i="4"/>
  <c r="AJ24" i="4"/>
  <c r="AG24" i="4"/>
  <c r="AD24" i="4"/>
  <c r="AA24" i="4"/>
  <c r="X24" i="4"/>
  <c r="O24" i="4"/>
  <c r="L24" i="4"/>
  <c r="I24" i="4"/>
  <c r="D24" i="4"/>
  <c r="AV23" i="4"/>
  <c r="AS23" i="4"/>
  <c r="AP23" i="4"/>
  <c r="AM23" i="4"/>
  <c r="AJ23" i="4"/>
  <c r="AG23" i="4"/>
  <c r="AA23" i="4"/>
  <c r="X23" i="4"/>
  <c r="O23" i="4"/>
  <c r="L23" i="4"/>
  <c r="I23" i="4"/>
  <c r="D23" i="4"/>
  <c r="AV22" i="4"/>
  <c r="AS22" i="4"/>
  <c r="AP22" i="4"/>
  <c r="AM22" i="4"/>
  <c r="AJ22" i="4"/>
  <c r="AG22" i="4"/>
  <c r="AD22" i="4"/>
  <c r="AA22" i="4"/>
  <c r="X22" i="4"/>
  <c r="O22" i="4"/>
  <c r="L22" i="4"/>
  <c r="I22" i="4"/>
  <c r="D22" i="4"/>
  <c r="AV21" i="4"/>
  <c r="AS21" i="4"/>
  <c r="AP21" i="4"/>
  <c r="AM21" i="4"/>
  <c r="AJ21" i="4"/>
  <c r="AG21" i="4"/>
  <c r="AD21" i="4"/>
  <c r="AA21" i="4"/>
  <c r="X21" i="4"/>
  <c r="O21" i="4"/>
  <c r="L21" i="4"/>
  <c r="I21" i="4"/>
  <c r="D21" i="4"/>
  <c r="AV20" i="4"/>
  <c r="AS20" i="4"/>
  <c r="AP20" i="4"/>
  <c r="AM20" i="4"/>
  <c r="AJ20" i="4"/>
  <c r="AG20" i="4"/>
  <c r="AD20" i="4"/>
  <c r="AA20" i="4"/>
  <c r="X20" i="4"/>
  <c r="O20" i="4"/>
  <c r="L20" i="4"/>
  <c r="I20" i="4"/>
  <c r="D20" i="4"/>
  <c r="AV19" i="4"/>
  <c r="AS19" i="4"/>
  <c r="AP19" i="4"/>
  <c r="AM19" i="4"/>
  <c r="AJ19" i="4"/>
  <c r="AG19" i="4"/>
  <c r="AA19" i="4"/>
  <c r="X19" i="4"/>
  <c r="O19" i="4"/>
  <c r="L19" i="4"/>
  <c r="I19" i="4"/>
  <c r="D19" i="4"/>
  <c r="AV18" i="4"/>
  <c r="AS18" i="4"/>
  <c r="AP18" i="4"/>
  <c r="AM18" i="4"/>
  <c r="AJ18" i="4"/>
  <c r="AG18" i="4"/>
  <c r="AD18" i="4"/>
  <c r="AA18" i="4"/>
  <c r="X18" i="4"/>
  <c r="O18" i="4"/>
  <c r="L18" i="4"/>
  <c r="I18" i="4"/>
  <c r="F18" i="4"/>
  <c r="D18" i="4"/>
  <c r="AV17" i="4"/>
  <c r="AS17" i="4"/>
  <c r="AP17" i="4"/>
  <c r="AM17" i="4"/>
  <c r="AJ17" i="4"/>
  <c r="AG17" i="4"/>
  <c r="AD17" i="4"/>
  <c r="AA17" i="4"/>
  <c r="X17" i="4"/>
  <c r="O17" i="4"/>
  <c r="L17" i="4"/>
  <c r="I17" i="4"/>
  <c r="D17" i="4"/>
  <c r="AV16" i="4"/>
  <c r="AS16" i="4"/>
  <c r="AP16" i="4"/>
  <c r="AM16" i="4"/>
  <c r="AJ16" i="4"/>
  <c r="AG16" i="4"/>
  <c r="AD16" i="4"/>
  <c r="AA16" i="4"/>
  <c r="X16" i="4"/>
  <c r="O16" i="4"/>
  <c r="L16" i="4"/>
  <c r="I16" i="4"/>
  <c r="D16" i="4"/>
  <c r="AV15" i="4"/>
  <c r="AS15" i="4"/>
  <c r="AP15" i="4"/>
  <c r="AM15" i="4"/>
  <c r="AJ15" i="4"/>
  <c r="AG15" i="4"/>
  <c r="AD15" i="4"/>
  <c r="AA15" i="4"/>
  <c r="X15" i="4"/>
  <c r="O15" i="4"/>
  <c r="I15" i="4"/>
  <c r="D15" i="4"/>
  <c r="AV14" i="4"/>
  <c r="AS14" i="4"/>
  <c r="AP14" i="4"/>
  <c r="AM14" i="4"/>
  <c r="AJ14" i="4"/>
  <c r="AG14" i="4"/>
  <c r="AD14" i="4"/>
  <c r="AA14" i="4"/>
  <c r="X14" i="4"/>
  <c r="O14" i="4"/>
  <c r="I14" i="4"/>
  <c r="D14" i="4"/>
  <c r="AR13" i="4"/>
  <c r="AQ13" i="4"/>
  <c r="AO13" i="4"/>
  <c r="AN13" i="4"/>
  <c r="AL13" i="4"/>
  <c r="AK13" i="4"/>
  <c r="AJ13" i="4"/>
  <c r="AI13" i="4"/>
  <c r="AH13" i="4"/>
  <c r="AE13" i="4"/>
  <c r="AC13" i="4"/>
  <c r="AB13" i="4"/>
  <c r="AA13" i="4"/>
  <c r="Y13" i="4"/>
  <c r="Y35" i="4" s="1"/>
  <c r="X13" i="4"/>
  <c r="W13" i="4"/>
  <c r="V13" i="4"/>
  <c r="V35" i="4" s="1"/>
  <c r="S13" i="4"/>
  <c r="P13" i="4"/>
  <c r="M13" i="4"/>
  <c r="M35" i="4" s="1"/>
  <c r="J13" i="4"/>
  <c r="G13" i="4"/>
  <c r="AT12" i="4"/>
  <c r="D12" i="4"/>
  <c r="D11" i="4"/>
  <c r="AT10" i="4"/>
  <c r="D10" i="4"/>
  <c r="D9" i="4"/>
  <c r="D8" i="4"/>
  <c r="D7" i="4"/>
  <c r="AR6" i="4"/>
  <c r="AQ6" i="4"/>
  <c r="AO6" i="4"/>
  <c r="AN6" i="4"/>
  <c r="AL6" i="4"/>
  <c r="AK6" i="4"/>
  <c r="AI6" i="4"/>
  <c r="AH6" i="4"/>
  <c r="AH35" i="4" s="1"/>
  <c r="AE6" i="4"/>
  <c r="AC6" i="4"/>
  <c r="AD6" i="4" s="1"/>
  <c r="AB6" i="4"/>
  <c r="AB35" i="4" s="1"/>
  <c r="Z6" i="4"/>
  <c r="Z35" i="4" s="1"/>
  <c r="Y6" i="4"/>
  <c r="W6" i="4"/>
  <c r="V6" i="4"/>
  <c r="T6" i="4"/>
  <c r="U6" i="4" s="1"/>
  <c r="S6" i="4"/>
  <c r="P6" i="4"/>
  <c r="O6" i="4"/>
  <c r="M6" i="4"/>
  <c r="J6" i="4"/>
  <c r="I6" i="4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W35" i="4" l="1"/>
  <c r="D107" i="5"/>
  <c r="D55" i="5"/>
  <c r="D10" i="5"/>
  <c r="D114" i="5"/>
  <c r="D5" i="5"/>
  <c r="D41" i="5"/>
  <c r="O79" i="5"/>
  <c r="D100" i="5"/>
  <c r="D137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D95" i="5"/>
  <c r="O17" i="5"/>
  <c r="D17" i="5"/>
  <c r="D23" i="5"/>
  <c r="R68" i="5"/>
  <c r="R107" i="5"/>
  <c r="O137" i="5"/>
  <c r="AQ35" i="4"/>
  <c r="AS6" i="4"/>
  <c r="AP13" i="4"/>
  <c r="AN35" i="4"/>
  <c r="AT13" i="4"/>
  <c r="AM13" i="4"/>
  <c r="AK35" i="4"/>
  <c r="AT6" i="4"/>
  <c r="AE35" i="4"/>
  <c r="D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AI35" i="4"/>
  <c r="AJ35" i="4" s="1"/>
  <c r="AJ6" i="4"/>
  <c r="AA6" i="4"/>
  <c r="AM6" i="4"/>
  <c r="Q35" i="4"/>
  <c r="AO35" i="4"/>
  <c r="AP35" i="4" s="1"/>
  <c r="H35" i="4"/>
  <c r="I35" i="4" s="1"/>
  <c r="N35" i="4"/>
  <c r="O35" i="4" s="1"/>
  <c r="T35" i="4"/>
  <c r="U35" i="4" s="1"/>
  <c r="L137" i="5"/>
  <c r="M142" i="5"/>
  <c r="R23" i="5"/>
  <c r="O29" i="5"/>
  <c r="R41" i="5"/>
  <c r="O68" i="5"/>
  <c r="R79" i="5"/>
  <c r="O95" i="5"/>
  <c r="R17" i="5"/>
  <c r="O100" i="5"/>
  <c r="D121" i="5"/>
  <c r="R130" i="5"/>
  <c r="D130" i="5"/>
  <c r="R137" i="5"/>
  <c r="J142" i="5"/>
  <c r="D29" i="5"/>
  <c r="O41" i="5"/>
  <c r="D47" i="5"/>
  <c r="G142" i="5"/>
  <c r="R89" i="5"/>
  <c r="R95" i="5"/>
  <c r="R74" i="5"/>
  <c r="R55" i="5"/>
  <c r="R5" i="5"/>
  <c r="O130" i="5"/>
  <c r="O121" i="5"/>
  <c r="O107" i="5"/>
  <c r="O62" i="5"/>
  <c r="O47" i="5"/>
  <c r="P142" i="5"/>
  <c r="D68" i="5"/>
  <c r="D74" i="5"/>
  <c r="D83" i="5"/>
  <c r="D89" i="5"/>
  <c r="D79" i="5"/>
  <c r="AS13" i="4"/>
  <c r="AR35" i="4"/>
  <c r="AC35" i="4"/>
  <c r="AD35" i="4" s="1"/>
  <c r="U13" i="4"/>
  <c r="R13" i="4"/>
  <c r="O13" i="4"/>
  <c r="I13" i="4"/>
  <c r="L35" i="4" l="1"/>
  <c r="AM35" i="4"/>
  <c r="AS35" i="4"/>
  <c r="AT35" i="4"/>
  <c r="R35" i="4"/>
  <c r="R142" i="5"/>
  <c r="D142" i="5"/>
  <c r="F10" i="4" l="1"/>
  <c r="F8" i="4"/>
  <c r="F9" i="4"/>
  <c r="F12" i="4"/>
  <c r="F11" i="4" l="1"/>
  <c r="F7" i="4"/>
  <c r="AF6" i="4"/>
  <c r="AU6" i="4" s="1"/>
  <c r="AG6" i="4" l="1"/>
  <c r="F6" i="4"/>
  <c r="AV6" i="4" l="1"/>
  <c r="F13" i="4"/>
  <c r="AF13" i="4"/>
  <c r="AU13" i="4" l="1"/>
  <c r="AU35" i="4" s="1"/>
  <c r="AV35" i="4" s="1"/>
  <c r="AG13" i="4"/>
  <c r="AF35" i="4"/>
  <c r="AG35" i="4" s="1"/>
  <c r="F14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E73" i="5"/>
  <c r="F73" i="5" s="1"/>
  <c r="E43" i="5"/>
  <c r="F43" i="5" s="1"/>
  <c r="E113" i="5"/>
  <c r="F113" i="5" s="1"/>
  <c r="E45" i="5"/>
  <c r="F45" i="5" s="1"/>
  <c r="E81" i="5"/>
  <c r="E128" i="5"/>
  <c r="F128" i="5" s="1"/>
  <c r="E94" i="5"/>
  <c r="F94" i="5" s="1"/>
  <c r="E36" i="5"/>
  <c r="F36" i="5" s="1"/>
  <c r="E101" i="5"/>
  <c r="E52" i="5"/>
  <c r="F52" i="5" s="1"/>
  <c r="E97" i="5"/>
  <c r="F97" i="5" s="1"/>
  <c r="E139" i="5"/>
  <c r="F139" i="5" s="1"/>
  <c r="E40" i="5"/>
  <c r="F40" i="5" s="1"/>
  <c r="E20" i="5"/>
  <c r="F20" i="5" s="1"/>
  <c r="E126" i="5"/>
  <c r="F126" i="5" s="1"/>
  <c r="E80" i="5"/>
  <c r="F80" i="5" s="1"/>
  <c r="E96" i="5"/>
  <c r="F96" i="5" s="1"/>
  <c r="I107" i="5"/>
  <c r="I130" i="5"/>
  <c r="I95" i="5"/>
  <c r="E116" i="5"/>
  <c r="F116" i="5" s="1"/>
  <c r="E18" i="5"/>
  <c r="E71" i="5"/>
  <c r="F71" i="5" s="1"/>
  <c r="I132" i="5"/>
  <c r="E132" i="5"/>
  <c r="F132" i="5" s="1"/>
  <c r="I49" i="5"/>
  <c r="E49" i="5"/>
  <c r="F49" i="5" s="1"/>
  <c r="I92" i="5"/>
  <c r="E92" i="5"/>
  <c r="F92" i="5" s="1"/>
  <c r="I51" i="5"/>
  <c r="E51" i="5"/>
  <c r="F51" i="5" s="1"/>
  <c r="I13" i="5"/>
  <c r="E13" i="5"/>
  <c r="F13" i="5" s="1"/>
  <c r="E24" i="5"/>
  <c r="F24" i="5" s="1"/>
  <c r="I34" i="5"/>
  <c r="E34" i="5"/>
  <c r="F34" i="5" s="1"/>
  <c r="E39" i="5"/>
  <c r="F39" i="5" s="1"/>
  <c r="E141" i="5"/>
  <c r="F141" i="5" s="1"/>
  <c r="I35" i="5"/>
  <c r="E35" i="5"/>
  <c r="F35" i="5" s="1"/>
  <c r="I101" i="5"/>
  <c r="E104" i="5"/>
  <c r="F104" i="5" s="1"/>
  <c r="I104" i="5"/>
  <c r="I97" i="5"/>
  <c r="E117" i="5"/>
  <c r="F117" i="5" s="1"/>
  <c r="I117" i="5"/>
  <c r="E112" i="5"/>
  <c r="F112" i="5" s="1"/>
  <c r="I40" i="5"/>
  <c r="E12" i="5"/>
  <c r="F12" i="5" s="1"/>
  <c r="I12" i="5"/>
  <c r="E66" i="5"/>
  <c r="F66" i="5" s="1"/>
  <c r="I126" i="5"/>
  <c r="E122" i="5"/>
  <c r="F122" i="5" s="1"/>
  <c r="E69" i="5"/>
  <c r="F69" i="5" s="1"/>
  <c r="E14" i="5"/>
  <c r="F14" i="5" s="1"/>
  <c r="E53" i="5"/>
  <c r="F53" i="5" s="1"/>
  <c r="E110" i="5"/>
  <c r="F110" i="5" s="1"/>
  <c r="E22" i="5"/>
  <c r="F22" i="5" s="1"/>
  <c r="E127" i="5"/>
  <c r="F127" i="5" s="1"/>
  <c r="I96" i="5"/>
  <c r="E15" i="5"/>
  <c r="F15" i="5" s="1"/>
  <c r="I83" i="5"/>
  <c r="I70" i="5"/>
  <c r="E70" i="5"/>
  <c r="I100" i="5"/>
  <c r="I23" i="5"/>
  <c r="I121" i="5"/>
  <c r="I73" i="5"/>
  <c r="I59" i="5"/>
  <c r="E59" i="5"/>
  <c r="F59" i="5" s="1"/>
  <c r="I58" i="5"/>
  <c r="E58" i="5"/>
  <c r="F58" i="5" s="1"/>
  <c r="I72" i="5"/>
  <c r="E72" i="5"/>
  <c r="F72" i="5" s="1"/>
  <c r="I103" i="5"/>
  <c r="E103" i="5"/>
  <c r="F103" i="5" s="1"/>
  <c r="I86" i="5"/>
  <c r="E86" i="5"/>
  <c r="F86" i="5" s="1"/>
  <c r="I90" i="5"/>
  <c r="E90" i="5"/>
  <c r="F90" i="5" s="1"/>
  <c r="I37" i="5"/>
  <c r="E37" i="5"/>
  <c r="F37" i="5" s="1"/>
  <c r="I111" i="5"/>
  <c r="E111" i="5"/>
  <c r="F111" i="5" s="1"/>
  <c r="I125" i="5"/>
  <c r="E125" i="5"/>
  <c r="F125" i="5" s="1"/>
  <c r="I61" i="5"/>
  <c r="E61" i="5"/>
  <c r="F61" i="5" s="1"/>
  <c r="I128" i="5"/>
  <c r="I7" i="5"/>
  <c r="E7" i="5"/>
  <c r="F7" i="5" s="1"/>
  <c r="I94" i="5"/>
  <c r="I98" i="5"/>
  <c r="E98" i="5"/>
  <c r="F98" i="5" s="1"/>
  <c r="I141" i="5"/>
  <c r="I19" i="5"/>
  <c r="E19" i="5"/>
  <c r="F19" i="5" s="1"/>
  <c r="I131" i="5"/>
  <c r="E131" i="5"/>
  <c r="F131" i="5" s="1"/>
  <c r="I109" i="5"/>
  <c r="E109" i="5"/>
  <c r="F109" i="5" s="1"/>
  <c r="I112" i="5"/>
  <c r="I66" i="5"/>
  <c r="I33" i="5"/>
  <c r="E33" i="5"/>
  <c r="F33" i="5" s="1"/>
  <c r="I82" i="5"/>
  <c r="E82" i="5"/>
  <c r="F82" i="5" s="1"/>
  <c r="I27" i="5"/>
  <c r="E27" i="5"/>
  <c r="F27" i="5" s="1"/>
  <c r="I80" i="5"/>
  <c r="I14" i="5"/>
  <c r="I53" i="5"/>
  <c r="E48" i="5"/>
  <c r="F48" i="5" s="1"/>
  <c r="I15" i="5"/>
  <c r="I41" i="5"/>
  <c r="I114" i="5"/>
  <c r="I120" i="5"/>
  <c r="E120" i="5"/>
  <c r="F120" i="5" s="1"/>
  <c r="I21" i="5"/>
  <c r="E21" i="5"/>
  <c r="F21" i="5" s="1"/>
  <c r="I85" i="5"/>
  <c r="E85" i="5"/>
  <c r="F85" i="5" s="1"/>
  <c r="I118" i="5"/>
  <c r="E118" i="5"/>
  <c r="F118" i="5" s="1"/>
  <c r="I69" i="5"/>
  <c r="I127" i="5"/>
  <c r="E108" i="5"/>
  <c r="F108" i="5" s="1"/>
  <c r="E57" i="5"/>
  <c r="F57" i="5" s="1"/>
  <c r="E42" i="5"/>
  <c r="I42" i="5"/>
  <c r="E8" i="5"/>
  <c r="F8" i="5" s="1"/>
  <c r="E138" i="5"/>
  <c r="F138" i="5" s="1"/>
  <c r="E115" i="5"/>
  <c r="F115" i="5" s="1"/>
  <c r="I43" i="5"/>
  <c r="I123" i="5"/>
  <c r="E123" i="5"/>
  <c r="F123" i="5" s="1"/>
  <c r="I57" i="5"/>
  <c r="E87" i="5"/>
  <c r="F87" i="5" s="1"/>
  <c r="E106" i="5"/>
  <c r="F106" i="5" s="1"/>
  <c r="E64" i="5"/>
  <c r="F64" i="5" s="1"/>
  <c r="E124" i="5"/>
  <c r="F124" i="5" s="1"/>
  <c r="E76" i="5"/>
  <c r="F76" i="5" s="1"/>
  <c r="I62" i="5"/>
  <c r="I47" i="5"/>
  <c r="I38" i="5"/>
  <c r="E38" i="5"/>
  <c r="F38" i="5" s="1"/>
  <c r="I71" i="5"/>
  <c r="I45" i="5"/>
  <c r="I65" i="5"/>
  <c r="E65" i="5"/>
  <c r="F65" i="5" s="1"/>
  <c r="I91" i="5"/>
  <c r="E91" i="5"/>
  <c r="F91" i="5" s="1"/>
  <c r="I52" i="5"/>
  <c r="I20" i="5"/>
  <c r="I60" i="5"/>
  <c r="E60" i="5"/>
  <c r="F60" i="5" s="1"/>
  <c r="I48" i="5"/>
  <c r="I46" i="5"/>
  <c r="E46" i="5"/>
  <c r="F46" i="5" s="1"/>
  <c r="I140" i="5"/>
  <c r="E140" i="5"/>
  <c r="F140" i="5" s="1"/>
  <c r="I87" i="5"/>
  <c r="I106" i="5"/>
  <c r="I64" i="5"/>
  <c r="I138" i="5"/>
  <c r="E50" i="5"/>
  <c r="F50" i="5" s="1"/>
  <c r="E63" i="5"/>
  <c r="I25" i="5"/>
  <c r="E25" i="5"/>
  <c r="F25" i="5" s="1"/>
  <c r="I99" i="5"/>
  <c r="E99" i="5"/>
  <c r="F99" i="5" s="1"/>
  <c r="E102" i="5"/>
  <c r="F102" i="5" s="1"/>
  <c r="I26" i="5"/>
  <c r="E26" i="5"/>
  <c r="F26" i="5" s="1"/>
  <c r="E134" i="5"/>
  <c r="F134" i="5" s="1"/>
  <c r="E16" i="5"/>
  <c r="F16" i="5" s="1"/>
  <c r="E30" i="5"/>
  <c r="F30" i="5" s="1"/>
  <c r="I30" i="5"/>
  <c r="I10" i="5"/>
  <c r="I76" i="5"/>
  <c r="E75" i="5"/>
  <c r="F75" i="5" s="1"/>
  <c r="I116" i="5"/>
  <c r="I81" i="5"/>
  <c r="I22" i="5"/>
  <c r="I108" i="5"/>
  <c r="I32" i="5"/>
  <c r="E32" i="5"/>
  <c r="F32" i="5" s="1"/>
  <c r="I105" i="5"/>
  <c r="E105" i="5"/>
  <c r="F105" i="5" s="1"/>
  <c r="I16" i="5"/>
  <c r="I77" i="5"/>
  <c r="E77" i="5"/>
  <c r="F77" i="5" s="1"/>
  <c r="I89" i="5"/>
  <c r="I137" i="5"/>
  <c r="I113" i="5"/>
  <c r="I93" i="5"/>
  <c r="E93" i="5"/>
  <c r="F93" i="5" s="1"/>
  <c r="I18" i="5"/>
  <c r="I39" i="5"/>
  <c r="I36" i="5"/>
  <c r="I6" i="5"/>
  <c r="E6" i="5"/>
  <c r="F6" i="5" s="1"/>
  <c r="I44" i="5"/>
  <c r="E44" i="5"/>
  <c r="F44" i="5" s="1"/>
  <c r="I139" i="5"/>
  <c r="I24" i="5"/>
  <c r="I110" i="5"/>
  <c r="I9" i="5"/>
  <c r="E9" i="5"/>
  <c r="F9" i="5" s="1"/>
  <c r="I88" i="5"/>
  <c r="E88" i="5"/>
  <c r="F88" i="5" s="1"/>
  <c r="I11" i="5"/>
  <c r="E11" i="5"/>
  <c r="F11" i="5" s="1"/>
  <c r="I8" i="5"/>
  <c r="I50" i="5"/>
  <c r="I124" i="5"/>
  <c r="I63" i="5"/>
  <c r="I84" i="5"/>
  <c r="E84" i="5"/>
  <c r="F84" i="5" s="1"/>
  <c r="I119" i="5"/>
  <c r="E119" i="5"/>
  <c r="F119" i="5" s="1"/>
  <c r="I135" i="5"/>
  <c r="E135" i="5"/>
  <c r="F135" i="5" s="1"/>
  <c r="I54" i="5"/>
  <c r="E54" i="5"/>
  <c r="F54" i="5" s="1"/>
  <c r="I75" i="5"/>
  <c r="I5" i="5"/>
  <c r="I142" i="5"/>
  <c r="I74" i="5"/>
  <c r="I67" i="5"/>
  <c r="E67" i="5"/>
  <c r="F67" i="5" s="1"/>
  <c r="I136" i="5"/>
  <c r="E136" i="5"/>
  <c r="F136" i="5" s="1"/>
  <c r="I122" i="5"/>
  <c r="I56" i="5"/>
  <c r="E56" i="5"/>
  <c r="F56" i="5" s="1"/>
  <c r="I31" i="5"/>
  <c r="E31" i="5"/>
  <c r="F31" i="5" s="1"/>
  <c r="I129" i="5"/>
  <c r="E129" i="5"/>
  <c r="F129" i="5" s="1"/>
  <c r="I28" i="5"/>
  <c r="E28" i="5"/>
  <c r="F28" i="5" s="1"/>
  <c r="I115" i="5"/>
  <c r="I102" i="5"/>
  <c r="I134" i="5"/>
  <c r="I79" i="5"/>
  <c r="I78" i="5"/>
  <c r="E78" i="5"/>
  <c r="F78" i="5" s="1"/>
  <c r="E62" i="5" l="1"/>
  <c r="E107" i="5"/>
  <c r="F107" i="5" s="1"/>
  <c r="E137" i="5"/>
  <c r="F137" i="5" s="1"/>
  <c r="E68" i="5"/>
  <c r="F68" i="5" s="1"/>
  <c r="F29" i="5"/>
  <c r="E100" i="5"/>
  <c r="F100" i="5" s="1"/>
  <c r="E79" i="5"/>
  <c r="F79" i="5" s="1"/>
  <c r="E29" i="5"/>
  <c r="I29" i="5"/>
  <c r="E41" i="5"/>
  <c r="F41" i="5" s="1"/>
  <c r="F70" i="5"/>
  <c r="E17" i="5"/>
  <c r="F17" i="5" s="1"/>
  <c r="F101" i="5"/>
  <c r="E83" i="5"/>
  <c r="F83" i="5" s="1"/>
  <c r="E55" i="5"/>
  <c r="F55" i="5" s="1"/>
  <c r="F62" i="5"/>
  <c r="F81" i="5"/>
  <c r="F63" i="5"/>
  <c r="E130" i="5"/>
  <c r="F130" i="5" s="1"/>
  <c r="E121" i="5"/>
  <c r="F121" i="5" s="1"/>
  <c r="F18" i="5"/>
  <c r="E74" i="5"/>
  <c r="F74" i="5" s="1"/>
  <c r="F42" i="5"/>
  <c r="E47" i="5"/>
  <c r="F47" i="5" s="1"/>
  <c r="E89" i="5"/>
  <c r="F89" i="5" s="1"/>
  <c r="E95" i="5"/>
  <c r="F95" i="5" s="1"/>
  <c r="E10" i="5"/>
  <c r="F10" i="5" s="1"/>
  <c r="E5" i="5"/>
  <c r="F5" i="5" s="1"/>
  <c r="E114" i="5"/>
  <c r="F114" i="5" s="1"/>
  <c r="E23" i="5"/>
  <c r="F23" i="5" s="1"/>
  <c r="F142" i="5" l="1"/>
</calcChain>
</file>

<file path=xl/sharedStrings.xml><?xml version="1.0" encoding="utf-8"?>
<sst xmlns="http://schemas.openxmlformats.org/spreadsheetml/2006/main" count="259" uniqueCount="194">
  <si>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</si>
  <si>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</si>
  <si>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</si>
  <si>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</si>
  <si>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</si>
  <si>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</si>
  <si>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</si>
  <si>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</si>
  <si>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</si>
  <si>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</si>
  <si>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</si>
  <si>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</si>
  <si>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</si>
  <si>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</si>
  <si>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</si>
  <si>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</si>
  <si>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</si>
  <si>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</si>
  <si>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</si>
  <si>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</si>
  <si>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</si>
  <si>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</si>
  <si>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</si>
  <si>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</si>
  <si>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</si>
  <si>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</si>
  <si>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</si>
  <si>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</si>
  <si>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</si>
  <si>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</si>
  <si>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</si>
  <si>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</si>
  <si>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</si>
  <si>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</si>
  <si>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</si>
  <si>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</si>
  <si>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</si>
  <si>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</si>
  <si>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</si>
  <si>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</si>
  <si>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</si>
  <si>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</si>
  <si>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</si>
  <si>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</si>
  <si>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</si>
  <si>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</si>
  <si>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</si>
  <si>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</si>
  <si>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</si>
  <si>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</si>
  <si>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</si>
  <si>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</si>
  <si>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</si>
  <si>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</si>
  <si>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</si>
  <si>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</si>
  <si>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</si>
  <si>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</si>
  <si>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</si>
  <si>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</si>
  <si>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</si>
  <si>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</si>
  <si>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</si>
  <si>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</si>
  <si>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</si>
  <si>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</si>
  <si>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</si>
  <si>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</si>
  <si>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</si>
  <si>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</si>
  <si>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</si>
  <si>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</si>
  <si>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</si>
  <si>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</si>
  <si>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</si>
  <si>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</si>
  <si>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</si>
  <si>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</si>
  <si>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</si>
  <si>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</si>
  <si>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</si>
  <si>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</si>
  <si>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</si>
  <si>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</si>
  <si>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</si>
  <si>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</si>
  <si>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</si>
  <si>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</si>
  <si>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</si>
  <si>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</si>
  <si>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</si>
  <si>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</si>
  <si>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</si>
  <si>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</si>
  <si>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</si>
  <si>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</si>
  <si>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</si>
  <si>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</si>
  <si>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</si>
  <si>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</si>
  <si>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</si>
  <si>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</si>
  <si>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</si>
  <si>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</si>
  <si>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</si>
  <si>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</si>
  <si>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</si>
  <si>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</si>
  <si>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</si>
  <si>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</si>
  <si>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</si>
  <si>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</si>
  <si>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</si>
  <si>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</si>
  <si>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</si>
  <si>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</si>
  <si>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</si>
  <si>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</si>
  <si>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</si>
  <si>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</si>
  <si>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</si>
  <si>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</si>
  <si>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</si>
  <si>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</si>
  <si>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</si>
  <si>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</si>
  <si>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</si>
  <si>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</si>
  <si>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</si>
  <si>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</si>
  <si>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</si>
  <si>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</si>
  <si>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</si>
  <si>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</si>
  <si>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</si>
  <si>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</si>
  <si>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</si>
  <si>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</si>
  <si>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</si>
  <si>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</si>
  <si>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</si>
  <si>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</si>
  <si>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</si>
  <si>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</si>
  <si>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</si>
  <si>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</si>
  <si>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</si>
  <si>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</si>
  <si>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</si>
  <si>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</si>
  <si>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</si>
  <si>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</si>
  <si>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</si>
  <si>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</si>
  <si>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</si>
  <si>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</si>
  <si>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</si>
  <si>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</si>
  <si>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</si>
  <si>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</si>
  <si>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</si>
  <si>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</si>
  <si>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</si>
  <si>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</si>
  <si>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</si>
  <si>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</si>
  <si>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</si>
  <si>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</si>
  <si>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</si>
  <si>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</si>
  <si>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</si>
  <si>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</si>
  <si>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</si>
  <si>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</si>
  <si>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</si>
  <si>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</si>
  <si>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</si>
  <si>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</si>
  <si>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</si>
  <si>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</si>
  <si>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</si>
  <si>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</si>
  <si>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</si>
  <si>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</si>
  <si>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</si>
  <si>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</si>
  <si>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</si>
  <si>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</si>
  <si>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</si>
  <si>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*- недоимка по налогу, взимаемому в связи с применением УСН, на 1 января 2023 года пересчитана в нормативах 2023 года</t>
  </si>
  <si>
    <t>Недоимка по налогам и сборам всего</t>
  </si>
  <si>
    <t>на 01.01.2024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</si>
  <si>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01.01.2024 года (тыс.руб.)</t>
  </si>
  <si>
    <t xml:space="preserve">Сведения о динамике недоимки по налогам и сборам в бюджеты поселений по состоянию на 01.01.2024 г.(тыс.руб)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</si>
</sst>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  <numFmt numFmtId="171" formatCode="0.000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0" fontId="43" fillId="38" borderId="18" xfId="52" applyFont="1" applyFill="1" applyBorder="1" applyAlignment="1">
      <alignment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166" fontId="43" fillId="38" borderId="18" xfId="105" applyNumberFormat="1" applyFont="1" applyFill="1" applyBorder="1" applyAlignment="1">
      <alignment horizontal="right" vertical="center" wrapText="1"/>
    </xf>
    <xf numFmtId="166" fontId="43" fillId="38" borderId="18" xfId="52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/>
    <xf numFmtId="4" fontId="22" fillId="0" borderId="0" xfId="0" applyNumberFormat="1" applyFont="1" applyFill="1" applyBorder="1"/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3" fillId="41" borderId="2" xfId="53" applyNumberFormat="1" applyFont="1" applyFill="1" applyBorder="1" applyAlignment="1">
      <alignment horizontal="right" vertical="center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0" fontId="44" fillId="37" borderId="2" xfId="0" applyFont="1" applyFill="1" applyBorder="1" applyAlignment="1">
      <alignment wrapText="1"/>
    </xf>
    <xf numFmtId="4" fontId="43" fillId="41" borderId="2" xfId="53" applyNumberFormat="1" applyFont="1" applyFill="1" applyBorder="1" applyAlignment="1">
      <alignment horizontal="right" vertical="center"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43" fillId="38" borderId="18" xfId="52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171" fontId="53" fillId="0" borderId="0" xfId="23" applyNumberFormat="1" applyFont="1" applyFill="1" applyBorder="1" applyAlignment="1" applyProtection="1">
      <alignment vertical="top" shrinkToFit="1"/>
    </xf>
    <xf numFmtId="171" fontId="2" fillId="0" borderId="0" xfId="0" applyNumberFormat="1" applyFont="1" applyFill="1" applyBorder="1" applyAlignment="1">
      <alignment wrapText="1"/>
    </xf>
    <xf numFmtId="171" fontId="10" fillId="0" borderId="0" xfId="0" applyNumberFormat="1" applyFont="1" applyFill="1" applyBorder="1" applyAlignment="1">
      <alignment vertical="center"/>
    </xf>
    <xf numFmtId="167" fontId="31" fillId="0" borderId="0" xfId="53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vertical="center" wrapText="1"/>
    </xf>
    <xf numFmtId="167" fontId="31" fillId="0" borderId="0" xfId="53" applyNumberFormat="1" applyFont="1" applyFill="1" applyBorder="1" applyAlignment="1">
      <alignment horizontal="right" wrapText="1"/>
    </xf>
    <xf numFmtId="167" fontId="29" fillId="0" borderId="0" xfId="0" applyNumberFormat="1" applyFont="1" applyFill="1" applyBorder="1" applyAlignment="1">
      <alignment wrapText="1"/>
    </xf>
    <xf numFmtId="167" fontId="31" fillId="0" borderId="0" xfId="52" applyNumberFormat="1" applyFont="1" applyFill="1" applyBorder="1" applyAlignment="1">
      <alignment horizontal="right" vertical="center" wrapText="1"/>
    </xf>
    <xf numFmtId="167" fontId="55" fillId="0" borderId="0" xfId="0" applyNumberFormat="1" applyFont="1" applyFill="1" applyAlignment="1">
      <alignment wrapText="1"/>
    </xf>
    <xf numFmtId="0" fontId="10" fillId="0" borderId="1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opLeftCell="C1" zoomScale="70" zoomScaleNormal="70" workbookViewId="0">
      <pane xSplit="1" ySplit="4" topLeftCell="D11" activePane="bottomRight" state="frozen"/>
      <selection activeCell="C1" sqref="C1"/>
      <selection pane="topRight" activeCell="D1" sqref="D1"/>
      <selection pane="bottomLeft" activeCell="C5" sqref="C5"/>
      <selection pane="bottomRight" activeCell="G38" sqref="G38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60" t="s">
        <v>192</v>
      </c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33"/>
      <c r="AV1" s="23"/>
    </row>
    <row r="2" spans="1:49" ht="15" customHeight="1" x14ac:dyDescent="0.25">
      <c r="A2" s="167"/>
      <c r="B2" s="167"/>
      <c r="C2" s="161" t="s">
        <v>25</v>
      </c>
      <c r="D2" s="162" t="s">
        <v>190</v>
      </c>
      <c r="E2" s="162"/>
      <c r="F2" s="161" t="s">
        <v>132</v>
      </c>
      <c r="G2" s="168" t="s">
        <v>183</v>
      </c>
      <c r="H2" s="168"/>
      <c r="I2" s="161" t="s">
        <v>132</v>
      </c>
      <c r="J2" s="168" t="s">
        <v>186</v>
      </c>
      <c r="K2" s="168"/>
      <c r="L2" s="161" t="s">
        <v>132</v>
      </c>
      <c r="M2" s="162" t="s">
        <v>184</v>
      </c>
      <c r="N2" s="162"/>
      <c r="O2" s="161" t="s">
        <v>132</v>
      </c>
      <c r="P2" s="162" t="s">
        <v>171</v>
      </c>
      <c r="Q2" s="162"/>
      <c r="R2" s="161" t="s">
        <v>132</v>
      </c>
      <c r="S2" s="162" t="s">
        <v>19</v>
      </c>
      <c r="T2" s="162"/>
      <c r="U2" s="164" t="s">
        <v>132</v>
      </c>
      <c r="V2" s="162" t="s">
        <v>20</v>
      </c>
      <c r="W2" s="162"/>
      <c r="X2" s="161" t="s">
        <v>132</v>
      </c>
      <c r="Y2" s="162" t="s">
        <v>21</v>
      </c>
      <c r="Z2" s="162"/>
      <c r="AA2" s="161" t="s">
        <v>132</v>
      </c>
      <c r="AB2" s="162" t="s">
        <v>187</v>
      </c>
      <c r="AC2" s="162"/>
      <c r="AD2" s="161" t="s">
        <v>132</v>
      </c>
      <c r="AE2" s="162" t="s">
        <v>26</v>
      </c>
      <c r="AF2" s="162"/>
      <c r="AG2" s="163" t="s">
        <v>29</v>
      </c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1:49" ht="81" customHeight="1" x14ac:dyDescent="0.25">
      <c r="A3" s="167"/>
      <c r="B3" s="167"/>
      <c r="C3" s="161"/>
      <c r="D3" s="162"/>
      <c r="E3" s="162"/>
      <c r="F3" s="161"/>
      <c r="G3" s="168"/>
      <c r="H3" s="168"/>
      <c r="I3" s="161"/>
      <c r="J3" s="168"/>
      <c r="K3" s="168"/>
      <c r="L3" s="161"/>
      <c r="M3" s="162"/>
      <c r="N3" s="162"/>
      <c r="O3" s="161"/>
      <c r="P3" s="162"/>
      <c r="Q3" s="162"/>
      <c r="R3" s="161"/>
      <c r="S3" s="162"/>
      <c r="T3" s="162"/>
      <c r="U3" s="165"/>
      <c r="V3" s="162"/>
      <c r="W3" s="162"/>
      <c r="X3" s="161"/>
      <c r="Y3" s="162"/>
      <c r="Z3" s="162"/>
      <c r="AA3" s="161"/>
      <c r="AB3" s="162"/>
      <c r="AC3" s="162"/>
      <c r="AD3" s="161"/>
      <c r="AE3" s="162"/>
      <c r="AF3" s="162"/>
      <c r="AG3" s="161" t="s">
        <v>132</v>
      </c>
      <c r="AH3" s="162" t="s">
        <v>27</v>
      </c>
      <c r="AI3" s="162"/>
      <c r="AJ3" s="161" t="s">
        <v>132</v>
      </c>
      <c r="AK3" s="162" t="s">
        <v>28</v>
      </c>
      <c r="AL3" s="162"/>
      <c r="AM3" s="161" t="s">
        <v>132</v>
      </c>
      <c r="AN3" s="162" t="s">
        <v>22</v>
      </c>
      <c r="AO3" s="162"/>
      <c r="AP3" s="161" t="s">
        <v>132</v>
      </c>
      <c r="AQ3" s="162" t="s">
        <v>23</v>
      </c>
      <c r="AR3" s="162"/>
      <c r="AS3" s="161" t="s">
        <v>132</v>
      </c>
      <c r="AT3" s="162" t="s">
        <v>24</v>
      </c>
      <c r="AU3" s="162"/>
      <c r="AV3" s="161" t="s">
        <v>132</v>
      </c>
    </row>
    <row r="4" spans="1:49" s="14" customFormat="1" ht="36.75" customHeight="1" x14ac:dyDescent="0.25">
      <c r="A4" s="167"/>
      <c r="B4" s="167"/>
      <c r="C4" s="161"/>
      <c r="D4" s="78" t="s">
        <v>188</v>
      </c>
      <c r="E4" s="32" t="s">
        <v>191</v>
      </c>
      <c r="F4" s="161"/>
      <c r="G4" s="78" t="s">
        <v>188</v>
      </c>
      <c r="H4" s="32" t="s">
        <v>191</v>
      </c>
      <c r="I4" s="161"/>
      <c r="J4" s="78" t="s">
        <v>188</v>
      </c>
      <c r="K4" s="32" t="s">
        <v>191</v>
      </c>
      <c r="L4" s="161"/>
      <c r="M4" s="78" t="s">
        <v>188</v>
      </c>
      <c r="N4" s="32" t="s">
        <v>191</v>
      </c>
      <c r="O4" s="161"/>
      <c r="P4" s="78" t="s">
        <v>188</v>
      </c>
      <c r="Q4" s="32" t="s">
        <v>191</v>
      </c>
      <c r="R4" s="161"/>
      <c r="S4" s="78" t="s">
        <v>188</v>
      </c>
      <c r="T4" s="32" t="s">
        <v>191</v>
      </c>
      <c r="U4" s="166"/>
      <c r="V4" s="78" t="s">
        <v>188</v>
      </c>
      <c r="W4" s="32" t="s">
        <v>191</v>
      </c>
      <c r="X4" s="161"/>
      <c r="Y4" s="78" t="s">
        <v>188</v>
      </c>
      <c r="Z4" s="32" t="s">
        <v>191</v>
      </c>
      <c r="AA4" s="161"/>
      <c r="AB4" s="78" t="s">
        <v>188</v>
      </c>
      <c r="AC4" s="32" t="s">
        <v>191</v>
      </c>
      <c r="AD4" s="161"/>
      <c r="AE4" s="78" t="s">
        <v>188</v>
      </c>
      <c r="AF4" s="32" t="s">
        <v>191</v>
      </c>
      <c r="AG4" s="161"/>
      <c r="AH4" s="78" t="s">
        <v>188</v>
      </c>
      <c r="AI4" s="32" t="s">
        <v>191</v>
      </c>
      <c r="AJ4" s="161"/>
      <c r="AK4" s="78" t="s">
        <v>188</v>
      </c>
      <c r="AL4" s="32" t="s">
        <v>191</v>
      </c>
      <c r="AM4" s="161"/>
      <c r="AN4" s="78" t="s">
        <v>188</v>
      </c>
      <c r="AO4" s="32" t="s">
        <v>191</v>
      </c>
      <c r="AP4" s="161"/>
      <c r="AQ4" s="78" t="s">
        <v>188</v>
      </c>
      <c r="AR4" s="32" t="s">
        <v>191</v>
      </c>
      <c r="AS4" s="161"/>
      <c r="AT4" s="78" t="s">
        <v>188</v>
      </c>
      <c r="AU4" s="32" t="s">
        <v>191</v>
      </c>
      <c r="AV4" s="161"/>
    </row>
    <row r="5" spans="1:49" ht="15.75" x14ac:dyDescent="0.25">
      <c r="A5" s="33" t="s">
        <v>30</v>
      </c>
      <c r="B5" s="33" t="s">
        <v>31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9" t="s">
        <v>0</v>
      </c>
      <c r="D6" s="100">
        <f>SUM(D7:D12)</f>
        <v>238561.16543000002</v>
      </c>
      <c r="E6" s="100">
        <f>SUM(E7:E12)</f>
        <v>310084.96836000006</v>
      </c>
      <c r="F6" s="101">
        <f>IF(D6=0," ",IF(E6/D6*100&gt;200,"св.200",E6/D6))</f>
        <v>1.2998132692765829</v>
      </c>
      <c r="G6" s="100">
        <f>SUM(G7:G12)</f>
        <v>19828.541789999999</v>
      </c>
      <c r="H6" s="100">
        <f>SUM(H7:H12)</f>
        <v>32692.582569999999</v>
      </c>
      <c r="I6" s="101">
        <f>IF(G6=0," ",IF(H6/G6*100&gt;200,"св.200",H6/G6))</f>
        <v>1.6487638332783321</v>
      </c>
      <c r="J6" s="100">
        <f>SUM(J7:J12)</f>
        <v>3368.1097099999997</v>
      </c>
      <c r="K6" s="100">
        <f>SUM(K7:K12)</f>
        <v>4281.2132900000006</v>
      </c>
      <c r="L6" s="101">
        <f>IF(J6=0," ",IF(K6/J6*100&gt;200,"св.200",K6/J6))</f>
        <v>1.2711026832911572</v>
      </c>
      <c r="M6" s="100">
        <f>SUM(M7:M12)</f>
        <v>7296.6822499999998</v>
      </c>
      <c r="N6" s="100">
        <f>SUM(N7:N12)</f>
        <v>3070.2650900000003</v>
      </c>
      <c r="O6" s="101">
        <f>IF(M6=0," ",IF(N6/M6*100&gt;200,"св.200",N6/M6))</f>
        <v>0.42077549560281324</v>
      </c>
      <c r="P6" s="100">
        <f>SUM(P7:P12)</f>
        <v>0.52444000000000002</v>
      </c>
      <c r="Q6" s="100">
        <f>SUM(Q7:Q12)</f>
        <v>0.38377999999999995</v>
      </c>
      <c r="R6" s="101">
        <f>IF(P6=0," ",IF(Q6/P6*100&gt;200,"св.200",Q6/P6))</f>
        <v>0.73179009991610089</v>
      </c>
      <c r="S6" s="100">
        <f>SUM(S7:S12)</f>
        <v>4460.9288199999992</v>
      </c>
      <c r="T6" s="100">
        <f>SUM(T7:T12)</f>
        <v>3723.7094900000002</v>
      </c>
      <c r="U6" s="101">
        <f>IF(S6=0," ",IF(T6/S6*100&gt;200,"св.200",T6/S6))</f>
        <v>0.83473860271099343</v>
      </c>
      <c r="V6" s="100">
        <f>SUM(V7:V12)</f>
        <v>98152.891730000003</v>
      </c>
      <c r="W6" s="100">
        <f>SUM(W7:W12)</f>
        <v>83503.203229999999</v>
      </c>
      <c r="X6" s="101">
        <f>IF(V6=0," ",IF(W6/V6*100&gt;200,"св.200",W6/V6))</f>
        <v>0.850746236389056</v>
      </c>
      <c r="Y6" s="100">
        <f>SUM(Y7:Y12)</f>
        <v>105347.72585</v>
      </c>
      <c r="Z6" s="100">
        <f>SUM(Z7:Z12)</f>
        <v>182813.35833000002</v>
      </c>
      <c r="AA6" s="101">
        <f>IF(Y6=0," ",IF(Z6/Y6*100&gt;200,"св.200",Z6/Y6))</f>
        <v>1.735332745486124</v>
      </c>
      <c r="AB6" s="100">
        <f>SUM(AB7:AB12)</f>
        <v>98.893000000000001</v>
      </c>
      <c r="AC6" s="100">
        <f>SUM(AC7:AC12)</f>
        <v>0</v>
      </c>
      <c r="AD6" s="101">
        <f>IF(AB6=0," ",IF(AC6/AB6*100&gt;200,"св.200",AC6/AB6))</f>
        <v>0</v>
      </c>
      <c r="AE6" s="100">
        <f>SUM(AE7:AE12)</f>
        <v>6.8678400000000002</v>
      </c>
      <c r="AF6" s="100">
        <f>SUM(AF7:AF12)</f>
        <v>0.25257999999999997</v>
      </c>
      <c r="AG6" s="102">
        <f>IF(AE6=0," ",IF(AF6/AE6*100&gt;200,"св.200",AF6/AE6))</f>
        <v>3.6777210884353734E-2</v>
      </c>
      <c r="AH6" s="100">
        <f>SUM(AH7:AH12)</f>
        <v>1.2236</v>
      </c>
      <c r="AI6" s="100">
        <f>SUM(AI7:AI12)</f>
        <v>0</v>
      </c>
      <c r="AJ6" s="102">
        <f t="shared" ref="AJ6:AJ12" si="1">IF(AH6=0," ",IF(AI6/AH6*100&gt;200,"св.200",AI6/AH6))</f>
        <v>0</v>
      </c>
      <c r="AK6" s="100">
        <f>SUM(AK7:AK12)</f>
        <v>2.9615100000000001</v>
      </c>
      <c r="AL6" s="100">
        <f>SUM(AL7:AL12)</f>
        <v>0.17877999999999999</v>
      </c>
      <c r="AM6" s="102">
        <f>IF(AK6=0," ",IF(AL6/AK6*100&gt;200,"св.200",AL6/AK6))</f>
        <v>6.03678528858589E-2</v>
      </c>
      <c r="AN6" s="100">
        <f>SUM(AN7:AN12)</f>
        <v>0.06</v>
      </c>
      <c r="AO6" s="100">
        <f>SUM(AO7:AO12)</f>
        <v>0</v>
      </c>
      <c r="AP6" s="102">
        <f>IF(AN6=0," ",IF(AO6/AN6*100&gt;200,"св.200",AO6/AN6))</f>
        <v>0</v>
      </c>
      <c r="AQ6" s="100">
        <f>SUM(AQ7:AQ12)</f>
        <v>1.8652600000000001</v>
      </c>
      <c r="AR6" s="100">
        <f>SUM(AR7:AR12)</f>
        <v>7.3799999999999991E-2</v>
      </c>
      <c r="AS6" s="102">
        <f>IF(AQ6=0," ",IF(AR6/AQ6*100&gt;200,"св.200",AR6/AQ6))</f>
        <v>3.9565529738481493E-2</v>
      </c>
      <c r="AT6" s="100">
        <f>SUM(AT7:AT12)</f>
        <v>0.75747000000000086</v>
      </c>
      <c r="AU6" s="104">
        <f>AF6-AI6-AL6-AO6-AR6</f>
        <v>0</v>
      </c>
      <c r="AV6" s="102">
        <f>IF(AT6=0," ",IF(AU6/AT6*100&gt;200,"св.200",AU6/AT6))</f>
        <v>0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9">
        <f t="shared" ref="D7:D12" si="2">G7+M7+J7+P7+S7+V7+Y7+AB7+AE7</f>
        <v>4201.7567600000002</v>
      </c>
      <c r="E7" s="22">
        <f>H7+K7+N7+Q7+T7+W7+Z7+AC7+AF7</f>
        <v>5267.8411099999994</v>
      </c>
      <c r="F7" s="25">
        <f t="shared" ref="F7:F35" si="3">IF(D7=0," ",IF(E7/D7*100&gt;200,"св.200",E7/D7))</f>
        <v>1.2537234806519355</v>
      </c>
      <c r="G7" s="80">
        <v>154.45049</v>
      </c>
      <c r="H7" s="26">
        <v>763.40013999999996</v>
      </c>
      <c r="I7" s="25" t="str">
        <f t="shared" ref="I7:I35" si="4">IF(G7=0," ",IF(H7/G7*100&gt;200,"св.200",H7/G7))</f>
        <v>св.200</v>
      </c>
      <c r="J7" s="80">
        <v>122.90024000000001</v>
      </c>
      <c r="K7" s="26">
        <v>156.21857</v>
      </c>
      <c r="L7" s="25">
        <f t="shared" ref="L7:L12" si="5">IF(J7=0," ",IF(K7/J7*100&gt;200,"св.200",K7/J7))</f>
        <v>1.2711006097302981</v>
      </c>
      <c r="M7" s="80">
        <v>18.065819999999999</v>
      </c>
      <c r="N7" s="26">
        <v>0</v>
      </c>
      <c r="O7" s="25">
        <f t="shared" ref="O7:O12" si="6">IF(M7=0," ",IF(N7/M7*100&gt;200,"св.200",N7/M7))</f>
        <v>0</v>
      </c>
      <c r="P7" s="80"/>
      <c r="Q7" s="26">
        <v>0</v>
      </c>
      <c r="R7" s="25" t="str">
        <f t="shared" ref="R7:R12" si="7">IF(P7=0," ",IF(Q7/P7*100&gt;200,"св.200",Q7/P7))</f>
        <v xml:space="preserve"> </v>
      </c>
      <c r="S7" s="80">
        <v>116.50725999999999</v>
      </c>
      <c r="T7" s="26">
        <v>84.969759999999994</v>
      </c>
      <c r="U7" s="25">
        <f t="shared" ref="U7:U12" si="8">IF(S7=0," ",IF(T7/S7*100&gt;200,"св.200",T7/S7))</f>
        <v>0.7293087143238971</v>
      </c>
      <c r="V7" s="80">
        <v>2158.03683</v>
      </c>
      <c r="W7" s="26">
        <v>2292.9643500000002</v>
      </c>
      <c r="X7" s="25">
        <f t="shared" ref="X7:X12" si="9">IF(V7=0," ",IF(W7/V7*100&gt;200,"св.200",W7/V7))</f>
        <v>1.0625232702817218</v>
      </c>
      <c r="Y7" s="80">
        <v>1631.7961200000002</v>
      </c>
      <c r="Z7" s="26">
        <v>1970.28829</v>
      </c>
      <c r="AA7" s="25">
        <f t="shared" ref="AA7:AA12" si="10">IF(Y7=0," ",IF(Z7/Y7*100&gt;200,"св.200",Z7/Y7))</f>
        <v>1.2074353320560658</v>
      </c>
      <c r="AB7" s="80"/>
      <c r="AC7" s="26"/>
      <c r="AD7" s="25" t="str">
        <f t="shared" ref="AD7:AD12" si="11">IF(AB7=0," ",IF(AC7/AB7*100&gt;200,"св.200",AC7/AB7))</f>
        <v xml:space="preserve"> </v>
      </c>
      <c r="AE7" s="80"/>
      <c r="AF7" s="26">
        <v>0</v>
      </c>
      <c r="AG7" s="25" t="str">
        <f t="shared" ref="AG7:AG12" si="12">IF(AE7=0," ",IF(AF7/AE7*100&gt;200,"св.200",AF7/AE7))</f>
        <v xml:space="preserve"> </v>
      </c>
      <c r="AH7" s="80"/>
      <c r="AI7" s="26"/>
      <c r="AJ7" s="25" t="str">
        <f t="shared" si="1"/>
        <v xml:space="preserve"> </v>
      </c>
      <c r="AK7" s="80"/>
      <c r="AL7" s="26">
        <v>0</v>
      </c>
      <c r="AM7" s="25" t="str">
        <f t="shared" ref="AM7:AM12" si="13">IF(AK7=0," ",IF(AL7/AK7*100&gt;200,"св.200",AL7/AK7))</f>
        <v xml:space="preserve"> </v>
      </c>
      <c r="AN7" s="80"/>
      <c r="AO7" s="26"/>
      <c r="AP7" s="25" t="str">
        <f t="shared" ref="AP7:AP12" si="14">IF(AN7=0," ",IF(AO7/AN7*100&gt;200,"св.200",AO7/AN7))</f>
        <v xml:space="preserve"> </v>
      </c>
      <c r="AQ7" s="80"/>
      <c r="AR7" s="26">
        <v>0</v>
      </c>
      <c r="AS7" s="25" t="str">
        <f t="shared" ref="AS7:AS12" si="15">IF(AQ7=0," ",IF(AR7/AQ7*100&gt;200,"св.200",AR7/AQ7))</f>
        <v xml:space="preserve"> </v>
      </c>
      <c r="AT7" s="108"/>
      <c r="AU7" s="136">
        <f>AF7-AI7-AL7-AO7-AR7</f>
        <v>0</v>
      </c>
      <c r="AV7" s="25" t="str">
        <f t="shared" ref="AV7:AV12" si="16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177</v>
      </c>
      <c r="D8" s="79">
        <f t="shared" si="2"/>
        <v>191702.61196000001</v>
      </c>
      <c r="E8" s="22">
        <f t="shared" ref="E8:E12" si="17">H8+K8+N8+Q8+T8+W8+Z8+AC8+AF8</f>
        <v>264767.80105000007</v>
      </c>
      <c r="F8" s="25">
        <f t="shared" si="3"/>
        <v>1.3811382032981667</v>
      </c>
      <c r="G8" s="80">
        <v>17029.2883</v>
      </c>
      <c r="H8" s="26">
        <v>26248.542559999998</v>
      </c>
      <c r="I8" s="25">
        <f t="shared" si="4"/>
        <v>1.5413763686178241</v>
      </c>
      <c r="J8" s="80">
        <v>2381.3783399999998</v>
      </c>
      <c r="K8" s="26">
        <v>3026.9763800000001</v>
      </c>
      <c r="L8" s="25">
        <f t="shared" si="5"/>
        <v>1.271102675772217</v>
      </c>
      <c r="M8" s="80">
        <v>5825.40834</v>
      </c>
      <c r="N8" s="26">
        <v>2466.3181800000002</v>
      </c>
      <c r="O8" s="25">
        <f t="shared" si="6"/>
        <v>0.42337258369771213</v>
      </c>
      <c r="P8" s="80">
        <v>0.42</v>
      </c>
      <c r="Q8" s="26">
        <v>0</v>
      </c>
      <c r="R8" s="25">
        <f t="shared" si="7"/>
        <v>0</v>
      </c>
      <c r="S8" s="80">
        <v>3703.7451000000001</v>
      </c>
      <c r="T8" s="26">
        <v>3001.19733</v>
      </c>
      <c r="U8" s="25">
        <f t="shared" si="8"/>
        <v>0.81031422221793825</v>
      </c>
      <c r="V8" s="80">
        <v>76031.784390000001</v>
      </c>
      <c r="W8" s="26">
        <v>64610.450490000003</v>
      </c>
      <c r="X8" s="25">
        <f t="shared" si="9"/>
        <v>0.84978211426138539</v>
      </c>
      <c r="Y8" s="80">
        <v>86679.600900000005</v>
      </c>
      <c r="Z8" s="26">
        <v>165414.13733000003</v>
      </c>
      <c r="AA8" s="25">
        <f t="shared" si="10"/>
        <v>1.9083398586575635</v>
      </c>
      <c r="AB8" s="80">
        <v>48.069000000000003</v>
      </c>
      <c r="AC8" s="26"/>
      <c r="AD8" s="25">
        <f t="shared" si="11"/>
        <v>0</v>
      </c>
      <c r="AE8" s="80">
        <v>2.9175900000000001</v>
      </c>
      <c r="AF8" s="26">
        <v>0.17877999999999999</v>
      </c>
      <c r="AG8" s="25">
        <f t="shared" si="12"/>
        <v>6.1276601578700227E-2</v>
      </c>
      <c r="AH8" s="80">
        <v>0.93259999999999998</v>
      </c>
      <c r="AI8" s="26"/>
      <c r="AJ8" s="25">
        <f t="shared" si="1"/>
        <v>0</v>
      </c>
      <c r="AK8" s="80">
        <v>0.17877999999999999</v>
      </c>
      <c r="AL8" s="26">
        <v>0.17877999999999999</v>
      </c>
      <c r="AM8" s="25">
        <f t="shared" si="13"/>
        <v>1</v>
      </c>
      <c r="AN8" s="80"/>
      <c r="AO8" s="26"/>
      <c r="AP8" s="25" t="str">
        <f t="shared" si="14"/>
        <v xml:space="preserve"> </v>
      </c>
      <c r="AQ8" s="80">
        <v>1.79078</v>
      </c>
      <c r="AR8" s="26">
        <v>0</v>
      </c>
      <c r="AS8" s="25">
        <f t="shared" si="15"/>
        <v>0</v>
      </c>
      <c r="AT8" s="108">
        <f t="shared" ref="AT8:AU13" si="18">AE8-AH8-AK8-AN8-AQ8</f>
        <v>1.5430000000000277E-2</v>
      </c>
      <c r="AU8" s="136">
        <f t="shared" si="18"/>
        <v>0</v>
      </c>
      <c r="AV8" s="25">
        <f t="shared" si="16"/>
        <v>0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9">
        <f t="shared" si="2"/>
        <v>17496.079400000002</v>
      </c>
      <c r="E9" s="22">
        <f t="shared" si="17"/>
        <v>14606.53911</v>
      </c>
      <c r="F9" s="25">
        <f t="shared" si="3"/>
        <v>0.83484641193386433</v>
      </c>
      <c r="G9" s="80">
        <v>545.27175</v>
      </c>
      <c r="H9" s="26">
        <v>1121.71343</v>
      </c>
      <c r="I9" s="25" t="str">
        <f t="shared" si="4"/>
        <v>св.200</v>
      </c>
      <c r="J9" s="80">
        <v>404.25689</v>
      </c>
      <c r="K9" s="26">
        <v>513.85212999999999</v>
      </c>
      <c r="L9" s="25">
        <f t="shared" si="5"/>
        <v>1.2711029612878089</v>
      </c>
      <c r="M9" s="80">
        <v>562.83511999999996</v>
      </c>
      <c r="N9" s="26">
        <v>369.83983000000001</v>
      </c>
      <c r="O9" s="25">
        <f t="shared" si="6"/>
        <v>0.65710155045051211</v>
      </c>
      <c r="P9" s="80">
        <v>0.10443999999999999</v>
      </c>
      <c r="Q9" s="26">
        <v>0.38377999999999995</v>
      </c>
      <c r="R9" s="25" t="str">
        <f t="shared" si="7"/>
        <v>св.200</v>
      </c>
      <c r="S9" s="80">
        <v>191.45483999999999</v>
      </c>
      <c r="T9" s="26">
        <v>184.51649</v>
      </c>
      <c r="U9" s="25">
        <f t="shared" si="8"/>
        <v>0.96375986107219858</v>
      </c>
      <c r="V9" s="80">
        <v>7249.9761900000003</v>
      </c>
      <c r="W9" s="26">
        <v>5386.5287699999999</v>
      </c>
      <c r="X9" s="25">
        <f t="shared" si="9"/>
        <v>0.74297192553952374</v>
      </c>
      <c r="Y9" s="80">
        <v>8542.1801699999996</v>
      </c>
      <c r="Z9" s="26">
        <v>7029.7046799999998</v>
      </c>
      <c r="AA9" s="25">
        <f t="shared" si="10"/>
        <v>0.82294034310915265</v>
      </c>
      <c r="AB9" s="80"/>
      <c r="AC9" s="26"/>
      <c r="AD9" s="25" t="str">
        <f t="shared" si="11"/>
        <v xml:space="preserve"> </v>
      </c>
      <c r="AE9" s="80"/>
      <c r="AF9" s="26">
        <v>0</v>
      </c>
      <c r="AG9" s="25" t="str">
        <f t="shared" si="12"/>
        <v xml:space="preserve"> </v>
      </c>
      <c r="AH9" s="80"/>
      <c r="AI9" s="26"/>
      <c r="AJ9" s="25" t="str">
        <f t="shared" si="1"/>
        <v xml:space="preserve"> </v>
      </c>
      <c r="AK9" s="80"/>
      <c r="AL9" s="26">
        <v>0</v>
      </c>
      <c r="AM9" s="25" t="str">
        <f t="shared" si="13"/>
        <v xml:space="preserve"> </v>
      </c>
      <c r="AN9" s="80"/>
      <c r="AO9" s="26"/>
      <c r="AP9" s="25" t="str">
        <f t="shared" si="14"/>
        <v xml:space="preserve"> </v>
      </c>
      <c r="AQ9" s="80"/>
      <c r="AR9" s="26">
        <v>0</v>
      </c>
      <c r="AS9" s="25" t="str">
        <f t="shared" si="15"/>
        <v xml:space="preserve"> </v>
      </c>
      <c r="AT9" s="108"/>
      <c r="AU9" s="136">
        <f>AF9-AI9-AL9-AO9-AR9</f>
        <v>0</v>
      </c>
      <c r="AV9" s="25" t="str">
        <f t="shared" si="16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9">
        <f t="shared" si="2"/>
        <v>9271.2851099999989</v>
      </c>
      <c r="E10" s="22">
        <f t="shared" si="17"/>
        <v>8341.4447600000003</v>
      </c>
      <c r="F10" s="25">
        <f t="shared" si="3"/>
        <v>0.89970750128295873</v>
      </c>
      <c r="G10" s="80">
        <v>952.57086000000004</v>
      </c>
      <c r="H10" s="26">
        <v>1451.56843</v>
      </c>
      <c r="I10" s="25">
        <f t="shared" si="4"/>
        <v>1.5238429926357395</v>
      </c>
      <c r="J10" s="80">
        <v>76.626570000000001</v>
      </c>
      <c r="K10" s="26">
        <v>97.400499999999994</v>
      </c>
      <c r="L10" s="25">
        <f t="shared" si="5"/>
        <v>1.2711060928343785</v>
      </c>
      <c r="M10" s="80">
        <v>140.67735000000002</v>
      </c>
      <c r="N10" s="26">
        <v>56.923650000000002</v>
      </c>
      <c r="O10" s="25">
        <f t="shared" si="6"/>
        <v>0.40463976610307201</v>
      </c>
      <c r="P10" s="80"/>
      <c r="Q10" s="26">
        <v>0</v>
      </c>
      <c r="R10" s="25" t="str">
        <f t="shared" si="7"/>
        <v xml:space="preserve"> </v>
      </c>
      <c r="S10" s="80">
        <v>199.71468999999999</v>
      </c>
      <c r="T10" s="26">
        <v>190.59168</v>
      </c>
      <c r="U10" s="25">
        <f t="shared" si="8"/>
        <v>0.9543197848891336</v>
      </c>
      <c r="V10" s="80">
        <v>5852.6133099999997</v>
      </c>
      <c r="W10" s="26">
        <v>4811.2861399999992</v>
      </c>
      <c r="X10" s="25">
        <f t="shared" si="9"/>
        <v>0.82207483822299532</v>
      </c>
      <c r="Y10" s="80">
        <v>2046.21922</v>
      </c>
      <c r="Z10" s="26">
        <v>1733.6743600000002</v>
      </c>
      <c r="AA10" s="25">
        <f t="shared" si="10"/>
        <v>0.84725739209897566</v>
      </c>
      <c r="AB10" s="80"/>
      <c r="AC10" s="26"/>
      <c r="AD10" s="25" t="str">
        <f t="shared" si="11"/>
        <v xml:space="preserve"> </v>
      </c>
      <c r="AE10" s="80">
        <v>2.8631100000000003</v>
      </c>
      <c r="AF10" s="26">
        <v>0</v>
      </c>
      <c r="AG10" s="25">
        <f t="shared" si="12"/>
        <v>0</v>
      </c>
      <c r="AH10" s="80"/>
      <c r="AI10" s="26"/>
      <c r="AJ10" s="25" t="str">
        <f t="shared" si="1"/>
        <v xml:space="preserve"> </v>
      </c>
      <c r="AK10" s="80">
        <v>2.7827299999999999</v>
      </c>
      <c r="AL10" s="26">
        <v>0</v>
      </c>
      <c r="AM10" s="25">
        <f t="shared" si="13"/>
        <v>0</v>
      </c>
      <c r="AN10" s="80"/>
      <c r="AO10" s="26"/>
      <c r="AP10" s="25" t="str">
        <f t="shared" si="14"/>
        <v xml:space="preserve"> </v>
      </c>
      <c r="AQ10" s="85">
        <v>6.8000000000000005E-4</v>
      </c>
      <c r="AR10" s="26">
        <v>0</v>
      </c>
      <c r="AS10" s="25">
        <f t="shared" si="15"/>
        <v>0</v>
      </c>
      <c r="AT10" s="108">
        <f t="shared" si="18"/>
        <v>7.970000000000034E-2</v>
      </c>
      <c r="AU10" s="136">
        <f t="shared" si="18"/>
        <v>0</v>
      </c>
      <c r="AV10" s="25">
        <f t="shared" si="16"/>
        <v>0</v>
      </c>
    </row>
    <row r="11" spans="1:49" s="14" customFormat="1" ht="15.75" outlineLevel="1" x14ac:dyDescent="0.25">
      <c r="A11" s="35"/>
      <c r="B11" s="35">
        <v>5</v>
      </c>
      <c r="C11" s="36" t="s">
        <v>161</v>
      </c>
      <c r="D11" s="79">
        <f t="shared" si="2"/>
        <v>3839.84719</v>
      </c>
      <c r="E11" s="22">
        <f t="shared" si="17"/>
        <v>4586.0591899999999</v>
      </c>
      <c r="F11" s="25">
        <f t="shared" si="3"/>
        <v>1.1943337750375427</v>
      </c>
      <c r="G11" s="80">
        <v>505.34146000000004</v>
      </c>
      <c r="H11" s="26">
        <v>1898.5248000000001</v>
      </c>
      <c r="I11" s="25" t="str">
        <f t="shared" si="4"/>
        <v>св.200</v>
      </c>
      <c r="J11" s="80">
        <v>101.65271000000001</v>
      </c>
      <c r="K11" s="26">
        <v>129.21095</v>
      </c>
      <c r="L11" s="25">
        <f t="shared" si="5"/>
        <v>1.2711018722471834</v>
      </c>
      <c r="M11" s="80">
        <v>121.33967999999999</v>
      </c>
      <c r="N11" s="26">
        <v>50.938429999999997</v>
      </c>
      <c r="O11" s="25">
        <f t="shared" si="6"/>
        <v>0.41980026649155494</v>
      </c>
      <c r="P11" s="80"/>
      <c r="Q11" s="26">
        <v>0</v>
      </c>
      <c r="R11" s="25" t="str">
        <f t="shared" si="7"/>
        <v xml:space="preserve"> </v>
      </c>
      <c r="S11" s="80">
        <v>93.043240000000011</v>
      </c>
      <c r="T11" s="26">
        <v>80.697360000000003</v>
      </c>
      <c r="U11" s="25">
        <f t="shared" si="8"/>
        <v>0.8673102957291684</v>
      </c>
      <c r="V11" s="80">
        <v>1489.9380900000001</v>
      </c>
      <c r="W11" s="26">
        <v>1254.76936</v>
      </c>
      <c r="X11" s="25">
        <f t="shared" si="9"/>
        <v>0.8421620793653245</v>
      </c>
      <c r="Y11" s="80">
        <v>1528.47201</v>
      </c>
      <c r="Z11" s="26">
        <v>1171.9182900000001</v>
      </c>
      <c r="AA11" s="25">
        <f t="shared" si="10"/>
        <v>0.76672538478476948</v>
      </c>
      <c r="AB11" s="80"/>
      <c r="AC11" s="26"/>
      <c r="AD11" s="25" t="str">
        <f t="shared" si="11"/>
        <v xml:space="preserve"> </v>
      </c>
      <c r="AE11" s="80">
        <v>0.06</v>
      </c>
      <c r="AF11" s="26">
        <v>0</v>
      </c>
      <c r="AG11" s="25">
        <f t="shared" si="12"/>
        <v>0</v>
      </c>
      <c r="AH11" s="80"/>
      <c r="AI11" s="26"/>
      <c r="AJ11" s="25" t="str">
        <f t="shared" si="1"/>
        <v xml:space="preserve"> </v>
      </c>
      <c r="AK11" s="80"/>
      <c r="AL11" s="26">
        <v>0</v>
      </c>
      <c r="AM11" s="25" t="str">
        <f t="shared" si="13"/>
        <v xml:space="preserve"> </v>
      </c>
      <c r="AN11" s="80">
        <v>0.06</v>
      </c>
      <c r="AO11" s="26"/>
      <c r="AP11" s="25">
        <f t="shared" si="14"/>
        <v>0</v>
      </c>
      <c r="AQ11" s="86"/>
      <c r="AR11" s="26">
        <v>0</v>
      </c>
      <c r="AS11" s="25" t="str">
        <f t="shared" si="15"/>
        <v xml:space="preserve"> </v>
      </c>
      <c r="AT11" s="108"/>
      <c r="AU11" s="136">
        <f t="shared" si="18"/>
        <v>0</v>
      </c>
      <c r="AV11" s="25" t="str">
        <f t="shared" si="16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176</v>
      </c>
      <c r="D12" s="79">
        <f t="shared" si="2"/>
        <v>12049.585010000001</v>
      </c>
      <c r="E12" s="22">
        <f t="shared" si="17"/>
        <v>12515.283140000001</v>
      </c>
      <c r="F12" s="25">
        <f t="shared" si="3"/>
        <v>1.0386484787329617</v>
      </c>
      <c r="G12" s="80">
        <v>641.61893000000009</v>
      </c>
      <c r="H12" s="26">
        <v>1208.83321</v>
      </c>
      <c r="I12" s="25">
        <f t="shared" si="4"/>
        <v>1.8840360741850304</v>
      </c>
      <c r="J12" s="80">
        <v>281.29496</v>
      </c>
      <c r="K12" s="26">
        <v>357.55475999999999</v>
      </c>
      <c r="L12" s="25">
        <f t="shared" si="5"/>
        <v>1.2711026176935412</v>
      </c>
      <c r="M12" s="80">
        <v>628.35593999999992</v>
      </c>
      <c r="N12" s="26">
        <v>126.245</v>
      </c>
      <c r="O12" s="25">
        <f t="shared" si="6"/>
        <v>0.20091319579154454</v>
      </c>
      <c r="P12" s="80"/>
      <c r="Q12" s="26">
        <v>0</v>
      </c>
      <c r="R12" s="25" t="str">
        <f t="shared" si="7"/>
        <v xml:space="preserve"> </v>
      </c>
      <c r="S12" s="80">
        <v>156.46369000000001</v>
      </c>
      <c r="T12" s="26">
        <v>181.73686999999998</v>
      </c>
      <c r="U12" s="25">
        <f t="shared" si="8"/>
        <v>1.1615274444824863</v>
      </c>
      <c r="V12" s="80">
        <v>5370.5429199999999</v>
      </c>
      <c r="W12" s="26">
        <v>5147.2041200000003</v>
      </c>
      <c r="X12" s="25">
        <f t="shared" si="9"/>
        <v>0.958414111324149</v>
      </c>
      <c r="Y12" s="80">
        <v>4919.4574299999995</v>
      </c>
      <c r="Z12" s="26">
        <v>5493.6353799999997</v>
      </c>
      <c r="AA12" s="25">
        <f t="shared" si="10"/>
        <v>1.1167157065936844</v>
      </c>
      <c r="AB12" s="81">
        <v>50.823999999999998</v>
      </c>
      <c r="AC12" s="74"/>
      <c r="AD12" s="25">
        <f t="shared" si="11"/>
        <v>0</v>
      </c>
      <c r="AE12" s="80">
        <v>1.0271400000000002</v>
      </c>
      <c r="AF12" s="26">
        <v>7.3799999999999991E-2</v>
      </c>
      <c r="AG12" s="25">
        <f t="shared" si="12"/>
        <v>7.184999123780593E-2</v>
      </c>
      <c r="AH12" s="80">
        <v>0.29099999999999998</v>
      </c>
      <c r="AI12" s="26"/>
      <c r="AJ12" s="25">
        <f t="shared" si="1"/>
        <v>0</v>
      </c>
      <c r="AK12" s="80"/>
      <c r="AL12" s="26">
        <v>0</v>
      </c>
      <c r="AM12" s="25" t="str">
        <f t="shared" si="13"/>
        <v xml:space="preserve"> </v>
      </c>
      <c r="AN12" s="80"/>
      <c r="AO12" s="26"/>
      <c r="AP12" s="25" t="str">
        <f t="shared" si="14"/>
        <v xml:space="preserve"> </v>
      </c>
      <c r="AQ12" s="80">
        <v>7.3799999999999991E-2</v>
      </c>
      <c r="AR12" s="26">
        <v>7.3799999999999991E-2</v>
      </c>
      <c r="AS12" s="25">
        <f t="shared" si="15"/>
        <v>1</v>
      </c>
      <c r="AT12" s="108">
        <f t="shared" si="18"/>
        <v>0.66234000000000026</v>
      </c>
      <c r="AU12" s="136">
        <f t="shared" si="18"/>
        <v>0</v>
      </c>
      <c r="AV12" s="25">
        <f t="shared" si="16"/>
        <v>0</v>
      </c>
    </row>
    <row r="13" spans="1:49" s="48" customFormat="1" ht="47.25" x14ac:dyDescent="0.25">
      <c r="A13" s="47">
        <v>2</v>
      </c>
      <c r="B13" s="47"/>
      <c r="C13" s="99" t="s">
        <v>4</v>
      </c>
      <c r="D13" s="103">
        <f>SUM(D14:D34)</f>
        <v>22528.567745365792</v>
      </c>
      <c r="E13" s="103">
        <f>SUM(E14:E34)</f>
        <v>35151.207269999992</v>
      </c>
      <c r="F13" s="102">
        <f t="shared" si="3"/>
        <v>1.560294807344365</v>
      </c>
      <c r="G13" s="104">
        <f>SUM(G14:G34)</f>
        <v>17737.390900000002</v>
      </c>
      <c r="H13" s="104">
        <f>SUM(H14:H34)</f>
        <v>30921.871220000001</v>
      </c>
      <c r="I13" s="102">
        <f t="shared" si="4"/>
        <v>1.7433156541642207</v>
      </c>
      <c r="J13" s="104">
        <f>SUM(J14:J34)</f>
        <v>968.08082000000013</v>
      </c>
      <c r="K13" s="104">
        <f>K14+K15+K16+K17+K18+K19+K20+K21+K22+K23+K24+K25+K26+K27+K28+K29+K30+K31+K32+K33+K34</f>
        <v>1230.5313700000004</v>
      </c>
      <c r="L13" s="102">
        <f t="shared" ref="L13:L35" si="19">IF(J13=0," ",IF(K13/J13*100&gt;200,"св.200",K13/J13))</f>
        <v>1.2711039662990122</v>
      </c>
      <c r="M13" s="104">
        <f>SUM(M14:M34)</f>
        <v>1627.5071753657928</v>
      </c>
      <c r="N13" s="104">
        <f>SUM(N14:N34)</f>
        <v>519.37990000000002</v>
      </c>
      <c r="O13" s="102">
        <f t="shared" ref="O13:O35" si="20">IF(M13=0," ",IF(N13/M13*100&gt;200,"св.200",N13/M13))</f>
        <v>0.31912602774440363</v>
      </c>
      <c r="P13" s="104">
        <f>SUM(P14:P34)</f>
        <v>282.89197000000001</v>
      </c>
      <c r="Q13" s="104">
        <f>SUM(Q14:Q34)</f>
        <v>392.25481999999994</v>
      </c>
      <c r="R13" s="102">
        <f t="shared" ref="R13:R35" si="21">IF(P13=0," ",IF(Q13/P13*100&gt;200,"св.200",Q13/P13))</f>
        <v>1.3865887391572123</v>
      </c>
      <c r="S13" s="104">
        <f>SUM(S14:S34)</f>
        <v>1218.39303</v>
      </c>
      <c r="T13" s="104">
        <f>SUM(T14:T34)</f>
        <v>1185.4977999999999</v>
      </c>
      <c r="U13" s="102">
        <f t="shared" ref="U13:U35" si="22">IF(S13=0," ",IF(T13/S13*100&gt;200,"св.200",T13/S13))</f>
        <v>0.97300113412500389</v>
      </c>
      <c r="V13" s="104">
        <f>SUM(V14:V34)</f>
        <v>0</v>
      </c>
      <c r="W13" s="104">
        <f>SUM(W14:W34)</f>
        <v>0</v>
      </c>
      <c r="X13" s="102" t="str">
        <f t="shared" ref="X13:X35" si="23">IF(V13=0," ",IF(W13/V13*100&gt;200,"св.200",W13/V13))</f>
        <v xml:space="preserve"> </v>
      </c>
      <c r="Y13" s="104">
        <f>SUM(Y14:Y34)</f>
        <v>0</v>
      </c>
      <c r="Z13" s="104">
        <f>SUM(Z14:Z34)</f>
        <v>0</v>
      </c>
      <c r="AA13" s="102" t="str">
        <f t="shared" ref="AA13:AA35" si="24">IF(Y13=0," ",IF(Z13/Y13*100&gt;200,"св.200",Z13/Y13))</f>
        <v xml:space="preserve"> </v>
      </c>
      <c r="AB13" s="104">
        <f>SUM(AB14:AB34)</f>
        <v>692.202</v>
      </c>
      <c r="AC13" s="104">
        <f>SUM(AC14:AC34)</f>
        <v>901.05305999999996</v>
      </c>
      <c r="AD13" s="102">
        <f t="shared" ref="AD13:AD35" si="25">IF(AB13=0," ",IF(AC13/AB13*100&gt;200,"св.200",AC13/AB13))</f>
        <v>1.3017198158918928</v>
      </c>
      <c r="AE13" s="104">
        <f>SUM(AE14:AE34)</f>
        <v>2.1018500000000002</v>
      </c>
      <c r="AF13" s="104">
        <f>SUM(AF14:AF34)</f>
        <v>0.61909999999999998</v>
      </c>
      <c r="AG13" s="102">
        <f t="shared" ref="AG13:AG35" si="26">IF(AE13=0," ",IF(AF13/AE13*100&gt;200,"св.200",AF13/AE13))</f>
        <v>0.29455003925113588</v>
      </c>
      <c r="AH13" s="104">
        <f>SUM(AH14:AH34)</f>
        <v>0</v>
      </c>
      <c r="AI13" s="104">
        <f>SUM(AI14:AI34)</f>
        <v>0</v>
      </c>
      <c r="AJ13" s="102" t="str">
        <f t="shared" ref="AJ13:AJ35" si="27">IF(AH13=0," ",IF(AI13/AH13*100&gt;200,"св.200",AI13/AH13))</f>
        <v xml:space="preserve"> </v>
      </c>
      <c r="AK13" s="104">
        <f>SUM(AK14:AK34)</f>
        <v>0.46173999999999998</v>
      </c>
      <c r="AL13" s="104">
        <f>SUM(AL14:AL34)</f>
        <v>0.46173999999999998</v>
      </c>
      <c r="AM13" s="102">
        <f t="shared" ref="AM13:AM35" si="28">IF(AK13=0," ",IF(AL13/AK13*100&gt;200,"св.200",AL13/AK13))</f>
        <v>1</v>
      </c>
      <c r="AN13" s="104">
        <f>SUM(AN14:AN34)</f>
        <v>0.32149000000000005</v>
      </c>
      <c r="AO13" s="104">
        <f>SUM(AO14:AO34)</f>
        <v>0.15736</v>
      </c>
      <c r="AP13" s="102">
        <f t="shared" ref="AP13:AP35" si="29">IF(AN13=0," ",IF(AO13/AN13*100&gt;200,"св.200",AO13/AN13))</f>
        <v>0.48947090111667541</v>
      </c>
      <c r="AQ13" s="104">
        <f>SUM(AQ14:AQ34)</f>
        <v>1.141E-2</v>
      </c>
      <c r="AR13" s="104">
        <f>SUM(AR14:AR34)</f>
        <v>0</v>
      </c>
      <c r="AS13" s="102">
        <f t="shared" ref="AS13:AS35" si="30">IF(AQ13=0," ",IF(AR13/AQ13*100&gt;200,"св.200",AR13/AQ13))</f>
        <v>0</v>
      </c>
      <c r="AT13" s="104">
        <f t="shared" si="18"/>
        <v>1.3072100000000002</v>
      </c>
      <c r="AU13" s="104">
        <f>AF13-AI13-AL13-AO13-AR13</f>
        <v>0</v>
      </c>
      <c r="AV13" s="102">
        <f>IF(AT13=0," ",IF(AU13/AT13*100&gt;200,"св.200",AU13/AT13))</f>
        <v>0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9">
        <f t="shared" ref="D14:D34" si="31">G14+M14+J14+P14+S14+V14+Y14+AB14+AE14</f>
        <v>229.42139780273436</v>
      </c>
      <c r="E14" s="22">
        <f>H14+K14+N14+Q14+T14+W14+Z14+AC14+AF14</f>
        <v>476.82138000000003</v>
      </c>
      <c r="F14" s="25" t="str">
        <f t="shared" si="3"/>
        <v>св.200</v>
      </c>
      <c r="G14" s="79">
        <v>176.23335999999998</v>
      </c>
      <c r="H14" s="22">
        <v>447.36695000000003</v>
      </c>
      <c r="I14" s="25" t="str">
        <f t="shared" si="4"/>
        <v>св.200</v>
      </c>
      <c r="J14" s="79">
        <v>9.0441299999999991</v>
      </c>
      <c r="K14" s="22">
        <v>11.49583</v>
      </c>
      <c r="L14" s="25" t="str">
        <f>IF(J14=0," ",IF(K15/J14*100&gt;200,"св.200",K15/J14))</f>
        <v>св.200</v>
      </c>
      <c r="M14" s="79">
        <v>196.50086033817774</v>
      </c>
      <c r="N14" s="22">
        <v>0.745</v>
      </c>
      <c r="O14" s="25">
        <f t="shared" si="20"/>
        <v>3.7913320008770234E-3</v>
      </c>
      <c r="P14" s="79">
        <v>19.39</v>
      </c>
      <c r="Q14" s="22">
        <v>0</v>
      </c>
      <c r="R14" s="25">
        <f t="shared" si="21"/>
        <v>0</v>
      </c>
      <c r="S14" s="79">
        <v>12.12491</v>
      </c>
      <c r="T14" s="22">
        <v>17.2136</v>
      </c>
      <c r="U14" s="25">
        <f t="shared" si="22"/>
        <v>1.4196888884123675</v>
      </c>
      <c r="V14" s="79"/>
      <c r="W14" s="22"/>
      <c r="X14" s="25" t="str">
        <f t="shared" si="23"/>
        <v xml:space="preserve"> </v>
      </c>
      <c r="Y14" s="79"/>
      <c r="Z14" s="22"/>
      <c r="AA14" s="25" t="str">
        <f t="shared" si="24"/>
        <v xml:space="preserve"> </v>
      </c>
      <c r="AB14" s="79"/>
      <c r="AC14" s="22">
        <v>0</v>
      </c>
      <c r="AD14" s="25" t="str">
        <f t="shared" si="25"/>
        <v xml:space="preserve"> </v>
      </c>
      <c r="AE14" s="79"/>
      <c r="AF14" s="22">
        <v>0</v>
      </c>
      <c r="AG14" s="27" t="str">
        <f t="shared" si="26"/>
        <v xml:space="preserve"> </v>
      </c>
      <c r="AH14" s="79"/>
      <c r="AI14" s="22"/>
      <c r="AJ14" s="27" t="str">
        <f t="shared" si="27"/>
        <v xml:space="preserve"> </v>
      </c>
      <c r="AK14" s="79"/>
      <c r="AL14" s="22">
        <v>0</v>
      </c>
      <c r="AM14" s="27" t="str">
        <f t="shared" si="28"/>
        <v xml:space="preserve"> </v>
      </c>
      <c r="AN14" s="79"/>
      <c r="AO14" s="22">
        <v>0</v>
      </c>
      <c r="AP14" s="27" t="str">
        <f t="shared" si="29"/>
        <v xml:space="preserve"> </v>
      </c>
      <c r="AQ14" s="79"/>
      <c r="AR14" s="22"/>
      <c r="AS14" s="27" t="str">
        <f t="shared" si="30"/>
        <v xml:space="preserve"> </v>
      </c>
      <c r="AT14" s="88"/>
      <c r="AU14" s="136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9">
        <f t="shared" si="31"/>
        <v>656.34090756305829</v>
      </c>
      <c r="E15" s="22">
        <f t="shared" ref="E15:E34" si="33">H15+K15+N15+Q15+T15+W15+Z15+AC15+AF15</f>
        <v>427.70019999999994</v>
      </c>
      <c r="F15" s="25">
        <f t="shared" si="3"/>
        <v>0.65164336866951789</v>
      </c>
      <c r="G15" s="79">
        <v>594.10924999999997</v>
      </c>
      <c r="H15" s="22">
        <v>342.26429999999999</v>
      </c>
      <c r="I15" s="25">
        <f t="shared" si="4"/>
        <v>0.57609656809753429</v>
      </c>
      <c r="J15" s="79">
        <v>25.459709999999998</v>
      </c>
      <c r="K15" s="22">
        <v>32.361899999999999</v>
      </c>
      <c r="L15" s="25">
        <f>IF(J15=0," ",IF(K14/J15*100&gt;200,"св.200",K14/J15))</f>
        <v>0.45153028058842781</v>
      </c>
      <c r="M15" s="79">
        <v>119.11749559878422</v>
      </c>
      <c r="N15" s="22">
        <v>3.9</v>
      </c>
      <c r="O15" s="25">
        <f t="shared" si="20"/>
        <v>3.2740782371181797E-2</v>
      </c>
      <c r="P15" s="79"/>
      <c r="Q15" s="22">
        <v>11.34</v>
      </c>
      <c r="R15" s="25" t="str">
        <f t="shared" si="21"/>
        <v xml:space="preserve"> </v>
      </c>
      <c r="S15" s="79">
        <v>32.427320000000002</v>
      </c>
      <c r="T15" s="22">
        <v>37.834000000000003</v>
      </c>
      <c r="U15" s="25">
        <f t="shared" si="22"/>
        <v>1.1667322492268866</v>
      </c>
      <c r="V15" s="79"/>
      <c r="W15" s="22"/>
      <c r="X15" s="25" t="str">
        <f t="shared" si="23"/>
        <v xml:space="preserve"> </v>
      </c>
      <c r="Y15" s="79"/>
      <c r="Z15" s="22"/>
      <c r="AA15" s="25" t="str">
        <f t="shared" si="24"/>
        <v xml:space="preserve"> </v>
      </c>
      <c r="AB15" s="79"/>
      <c r="AC15" s="22">
        <v>0</v>
      </c>
      <c r="AD15" s="25" t="str">
        <f t="shared" si="25"/>
        <v xml:space="preserve"> </v>
      </c>
      <c r="AE15" s="79"/>
      <c r="AF15" s="22">
        <v>0</v>
      </c>
      <c r="AG15" s="27" t="str">
        <f t="shared" si="26"/>
        <v xml:space="preserve"> </v>
      </c>
      <c r="AH15" s="79"/>
      <c r="AI15" s="22"/>
      <c r="AJ15" s="27" t="str">
        <f t="shared" si="27"/>
        <v xml:space="preserve"> </v>
      </c>
      <c r="AK15" s="79"/>
      <c r="AL15" s="22">
        <v>0</v>
      </c>
      <c r="AM15" s="27" t="str">
        <f t="shared" si="28"/>
        <v xml:space="preserve"> </v>
      </c>
      <c r="AN15" s="79"/>
      <c r="AO15" s="22">
        <v>0</v>
      </c>
      <c r="AP15" s="27" t="str">
        <f t="shared" si="29"/>
        <v xml:space="preserve"> </v>
      </c>
      <c r="AQ15" s="79"/>
      <c r="AR15" s="22"/>
      <c r="AS15" s="27" t="str">
        <f t="shared" si="30"/>
        <v xml:space="preserve"> </v>
      </c>
      <c r="AT15" s="88"/>
      <c r="AU15" s="136">
        <f t="shared" ref="AU15:AU34" si="34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163</v>
      </c>
      <c r="D16" s="79">
        <f t="shared" si="31"/>
        <v>383.20557000000002</v>
      </c>
      <c r="E16" s="22">
        <f t="shared" si="33"/>
        <v>652.32302000000004</v>
      </c>
      <c r="F16" s="25">
        <f t="shared" si="3"/>
        <v>1.7022795884725788</v>
      </c>
      <c r="G16" s="79">
        <v>287.28852000000001</v>
      </c>
      <c r="H16" s="22">
        <v>588.61815999999999</v>
      </c>
      <c r="I16" s="25" t="str">
        <f t="shared" si="4"/>
        <v>св.200</v>
      </c>
      <c r="J16" s="79">
        <v>28.928549999999998</v>
      </c>
      <c r="K16" s="22">
        <v>36.771239999999999</v>
      </c>
      <c r="L16" s="25">
        <f t="shared" si="19"/>
        <v>1.2711055341522475</v>
      </c>
      <c r="M16" s="79">
        <v>22.248999999999999</v>
      </c>
      <c r="N16" s="22">
        <v>0</v>
      </c>
      <c r="O16" s="25">
        <f t="shared" si="20"/>
        <v>0</v>
      </c>
      <c r="P16" s="79">
        <v>2.4704999999999999</v>
      </c>
      <c r="Q16" s="22">
        <v>1.28</v>
      </c>
      <c r="R16" s="25">
        <f t="shared" si="21"/>
        <v>0.51811374215745798</v>
      </c>
      <c r="S16" s="79">
        <v>42.268999999999998</v>
      </c>
      <c r="T16" s="22">
        <v>25.65362</v>
      </c>
      <c r="U16" s="25">
        <f t="shared" si="22"/>
        <v>0.60691334074617331</v>
      </c>
      <c r="V16" s="79"/>
      <c r="W16" s="22"/>
      <c r="X16" s="25" t="str">
        <f t="shared" si="23"/>
        <v xml:space="preserve"> </v>
      </c>
      <c r="Y16" s="79"/>
      <c r="Z16" s="22"/>
      <c r="AA16" s="25" t="str">
        <f t="shared" si="24"/>
        <v xml:space="preserve"> </v>
      </c>
      <c r="AB16" s="79"/>
      <c r="AC16" s="22">
        <v>0</v>
      </c>
      <c r="AD16" s="25" t="str">
        <f t="shared" si="25"/>
        <v xml:space="preserve"> </v>
      </c>
      <c r="AE16" s="79"/>
      <c r="AF16" s="22">
        <v>0</v>
      </c>
      <c r="AG16" s="27" t="str">
        <f t="shared" si="26"/>
        <v xml:space="preserve"> </v>
      </c>
      <c r="AH16" s="79"/>
      <c r="AI16" s="22"/>
      <c r="AJ16" s="27" t="str">
        <f t="shared" si="27"/>
        <v xml:space="preserve"> </v>
      </c>
      <c r="AK16" s="79"/>
      <c r="AL16" s="22">
        <v>0</v>
      </c>
      <c r="AM16" s="27" t="str">
        <f t="shared" si="28"/>
        <v xml:space="preserve"> </v>
      </c>
      <c r="AN16" s="79"/>
      <c r="AO16" s="22">
        <v>0</v>
      </c>
      <c r="AP16" s="27" t="str">
        <f>IF(AO16=0," ",IF(AO16/AN16*100&gt;200,"св.200",AO16/AN16))</f>
        <v xml:space="preserve"> </v>
      </c>
      <c r="AQ16" s="79"/>
      <c r="AR16" s="22"/>
      <c r="AS16" s="27" t="str">
        <f t="shared" si="30"/>
        <v xml:space="preserve"> </v>
      </c>
      <c r="AT16" s="88"/>
      <c r="AU16" s="136">
        <f t="shared" si="34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9">
        <f t="shared" si="31"/>
        <v>271.01184000000001</v>
      </c>
      <c r="E17" s="22">
        <f t="shared" si="33"/>
        <v>1438.3259</v>
      </c>
      <c r="F17" s="25" t="str">
        <f t="shared" si="3"/>
        <v>св.200</v>
      </c>
      <c r="G17" s="79">
        <v>57.968650000000004</v>
      </c>
      <c r="H17" s="22">
        <v>955.48455000000001</v>
      </c>
      <c r="I17" s="25" t="str">
        <f t="shared" si="4"/>
        <v>св.200</v>
      </c>
      <c r="J17" s="79">
        <v>41.998980000000003</v>
      </c>
      <c r="K17" s="22">
        <v>53.385169999999995</v>
      </c>
      <c r="L17" s="25">
        <f t="shared" si="19"/>
        <v>1.2711063459160197</v>
      </c>
      <c r="M17" s="79">
        <v>157.55703</v>
      </c>
      <c r="N17" s="22">
        <v>4.5880000000000001</v>
      </c>
      <c r="O17" s="25">
        <f t="shared" si="20"/>
        <v>2.9119614656356495E-2</v>
      </c>
      <c r="P17" s="79"/>
      <c r="Q17" s="22">
        <v>0</v>
      </c>
      <c r="R17" s="25" t="str">
        <f t="shared" si="21"/>
        <v xml:space="preserve"> </v>
      </c>
      <c r="S17" s="79">
        <v>13.48718</v>
      </c>
      <c r="T17" s="22">
        <v>6.2071800000000001</v>
      </c>
      <c r="U17" s="25">
        <f t="shared" si="22"/>
        <v>0.4602281574057735</v>
      </c>
      <c r="V17" s="79"/>
      <c r="W17" s="22"/>
      <c r="X17" s="25" t="str">
        <f t="shared" si="23"/>
        <v xml:space="preserve"> </v>
      </c>
      <c r="Y17" s="79"/>
      <c r="Z17" s="22"/>
      <c r="AA17" s="25" t="str">
        <f t="shared" si="24"/>
        <v xml:space="preserve"> </v>
      </c>
      <c r="AB17" s="79"/>
      <c r="AC17" s="22">
        <v>418.661</v>
      </c>
      <c r="AD17" s="25" t="str">
        <f t="shared" si="25"/>
        <v xml:space="preserve"> </v>
      </c>
      <c r="AE17" s="79"/>
      <c r="AF17" s="22">
        <v>0</v>
      </c>
      <c r="AG17" s="27" t="str">
        <f t="shared" si="26"/>
        <v xml:space="preserve"> </v>
      </c>
      <c r="AH17" s="79"/>
      <c r="AI17" s="22"/>
      <c r="AJ17" s="27" t="str">
        <f t="shared" si="27"/>
        <v xml:space="preserve"> </v>
      </c>
      <c r="AK17" s="79"/>
      <c r="AL17" s="22">
        <v>0</v>
      </c>
      <c r="AM17" s="27" t="str">
        <f t="shared" si="28"/>
        <v xml:space="preserve"> </v>
      </c>
      <c r="AN17" s="79"/>
      <c r="AO17" s="22">
        <v>0</v>
      </c>
      <c r="AP17" s="27" t="str">
        <f t="shared" si="29"/>
        <v xml:space="preserve"> </v>
      </c>
      <c r="AQ17" s="79"/>
      <c r="AR17" s="22"/>
      <c r="AS17" s="27" t="str">
        <f t="shared" si="30"/>
        <v xml:space="preserve"> </v>
      </c>
      <c r="AT17" s="88"/>
      <c r="AU17" s="136">
        <f t="shared" si="34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175</v>
      </c>
      <c r="D18" s="79">
        <f t="shared" si="31"/>
        <v>5594.2788</v>
      </c>
      <c r="E18" s="22">
        <f t="shared" si="33"/>
        <v>7706.5453499999994</v>
      </c>
      <c r="F18" s="25">
        <f t="shared" si="3"/>
        <v>1.3775762033883616</v>
      </c>
      <c r="G18" s="79">
        <v>4610.9452300000003</v>
      </c>
      <c r="H18" s="22">
        <v>7109.1384600000001</v>
      </c>
      <c r="I18" s="25">
        <f t="shared" si="4"/>
        <v>1.5417963357591216</v>
      </c>
      <c r="J18" s="79">
        <v>139.87313</v>
      </c>
      <c r="K18" s="22">
        <v>177.79312999999999</v>
      </c>
      <c r="L18" s="25">
        <f t="shared" si="19"/>
        <v>1.2711028201056198</v>
      </c>
      <c r="M18" s="79">
        <v>329.18646000000001</v>
      </c>
      <c r="N18" s="22">
        <v>129.477</v>
      </c>
      <c r="O18" s="25">
        <f t="shared" si="20"/>
        <v>0.3933241968700657</v>
      </c>
      <c r="P18" s="79">
        <v>1.6295999999999999</v>
      </c>
      <c r="Q18" s="22">
        <v>2.9491000000000001</v>
      </c>
      <c r="R18" s="25">
        <f t="shared" si="21"/>
        <v>1.8097079037800687</v>
      </c>
      <c r="S18" s="79">
        <v>425.96464000000003</v>
      </c>
      <c r="T18" s="22">
        <v>266.23995000000002</v>
      </c>
      <c r="U18" s="25">
        <f t="shared" si="22"/>
        <v>0.62502828873307414</v>
      </c>
      <c r="V18" s="79"/>
      <c r="W18" s="22"/>
      <c r="X18" s="25" t="str">
        <f t="shared" si="23"/>
        <v xml:space="preserve"> </v>
      </c>
      <c r="Y18" s="79"/>
      <c r="Z18" s="22"/>
      <c r="AA18" s="25" t="str">
        <f t="shared" si="24"/>
        <v xml:space="preserve"> </v>
      </c>
      <c r="AB18" s="79">
        <v>86.218000000000004</v>
      </c>
      <c r="AC18" s="22">
        <v>20.485970000000002</v>
      </c>
      <c r="AD18" s="25">
        <f t="shared" si="25"/>
        <v>0.23760664826370365</v>
      </c>
      <c r="AE18" s="79">
        <v>0.46173999999999998</v>
      </c>
      <c r="AF18" s="22">
        <v>0.46173999999999998</v>
      </c>
      <c r="AG18" s="27">
        <f t="shared" si="26"/>
        <v>1</v>
      </c>
      <c r="AH18" s="79"/>
      <c r="AI18" s="22"/>
      <c r="AJ18" s="27" t="str">
        <f t="shared" si="27"/>
        <v xml:space="preserve"> </v>
      </c>
      <c r="AK18" s="79">
        <v>0.46173999999999998</v>
      </c>
      <c r="AL18" s="22">
        <v>0.46173999999999998</v>
      </c>
      <c r="AM18" s="27">
        <f t="shared" si="28"/>
        <v>1</v>
      </c>
      <c r="AN18" s="79"/>
      <c r="AO18" s="22">
        <v>0</v>
      </c>
      <c r="AP18" s="27" t="str">
        <f t="shared" si="29"/>
        <v xml:space="preserve"> </v>
      </c>
      <c r="AQ18" s="79"/>
      <c r="AR18" s="22"/>
      <c r="AS18" s="27" t="str">
        <f t="shared" si="30"/>
        <v xml:space="preserve"> </v>
      </c>
      <c r="AT18" s="88"/>
      <c r="AU18" s="136">
        <f t="shared" si="34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9">
        <f t="shared" si="31"/>
        <v>1282.9544599999999</v>
      </c>
      <c r="E19" s="22">
        <f t="shared" si="33"/>
        <v>444.31742000000003</v>
      </c>
      <c r="F19" s="25">
        <f t="shared" si="3"/>
        <v>0.34632360995884459</v>
      </c>
      <c r="G19" s="79">
        <v>772.10487999999998</v>
      </c>
      <c r="H19" s="22">
        <v>347.34363000000002</v>
      </c>
      <c r="I19" s="25">
        <f t="shared" si="4"/>
        <v>0.44986586537310841</v>
      </c>
      <c r="J19" s="79">
        <v>15.052790000000002</v>
      </c>
      <c r="K19" s="22">
        <v>19.133599999999998</v>
      </c>
      <c r="L19" s="25">
        <f t="shared" si="19"/>
        <v>1.2710999090534045</v>
      </c>
      <c r="M19" s="79">
        <v>51.2926</v>
      </c>
      <c r="N19" s="22">
        <v>14.423030000000001</v>
      </c>
      <c r="O19" s="25">
        <f t="shared" si="20"/>
        <v>0.28119124396111722</v>
      </c>
      <c r="P19" s="79">
        <v>243.19319000000002</v>
      </c>
      <c r="Q19" s="22">
        <v>0.55674999999999997</v>
      </c>
      <c r="R19" s="25">
        <f t="shared" si="21"/>
        <v>2.2893321971721326E-3</v>
      </c>
      <c r="S19" s="79">
        <v>35.975000000000001</v>
      </c>
      <c r="T19" s="22">
        <v>62.860410000000002</v>
      </c>
      <c r="U19" s="25">
        <f t="shared" si="22"/>
        <v>1.7473359277275886</v>
      </c>
      <c r="V19" s="79"/>
      <c r="W19" s="22"/>
      <c r="X19" s="25" t="str">
        <f t="shared" si="23"/>
        <v xml:space="preserve"> </v>
      </c>
      <c r="Y19" s="79"/>
      <c r="Z19" s="22"/>
      <c r="AA19" s="25" t="str">
        <f t="shared" si="24"/>
        <v xml:space="preserve"> </v>
      </c>
      <c r="AB19" s="79">
        <v>165.33600000000001</v>
      </c>
      <c r="AC19" s="22">
        <v>0</v>
      </c>
      <c r="AD19" s="25"/>
      <c r="AE19" s="79"/>
      <c r="AF19" s="22">
        <v>0</v>
      </c>
      <c r="AG19" s="27" t="str">
        <f t="shared" si="26"/>
        <v xml:space="preserve"> </v>
      </c>
      <c r="AH19" s="79"/>
      <c r="AI19" s="22"/>
      <c r="AJ19" s="27" t="str">
        <f t="shared" si="27"/>
        <v xml:space="preserve"> </v>
      </c>
      <c r="AK19" s="79"/>
      <c r="AL19" s="22">
        <v>0</v>
      </c>
      <c r="AM19" s="27" t="str">
        <f t="shared" si="28"/>
        <v xml:space="preserve"> </v>
      </c>
      <c r="AN19" s="79"/>
      <c r="AO19" s="22">
        <v>0</v>
      </c>
      <c r="AP19" s="27" t="str">
        <f t="shared" si="29"/>
        <v xml:space="preserve"> </v>
      </c>
      <c r="AQ19" s="79"/>
      <c r="AR19" s="22"/>
      <c r="AS19" s="27" t="str">
        <f t="shared" si="30"/>
        <v xml:space="preserve"> </v>
      </c>
      <c r="AT19" s="88"/>
      <c r="AU19" s="136">
        <f t="shared" si="34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9">
        <f t="shared" si="31"/>
        <v>603.00398999999993</v>
      </c>
      <c r="E20" s="22">
        <f t="shared" si="33"/>
        <v>838.80980999999997</v>
      </c>
      <c r="F20" s="25">
        <f t="shared" si="3"/>
        <v>1.3910518403037433</v>
      </c>
      <c r="G20" s="79">
        <v>323.71886999999998</v>
      </c>
      <c r="H20" s="22">
        <v>732.25743</v>
      </c>
      <c r="I20" s="25" t="str">
        <f t="shared" si="4"/>
        <v>св.200</v>
      </c>
      <c r="J20" s="79">
        <v>44.662750000000003</v>
      </c>
      <c r="K20" s="22">
        <v>56.771160000000002</v>
      </c>
      <c r="L20" s="25">
        <f t="shared" si="19"/>
        <v>1.2711075784630368</v>
      </c>
      <c r="M20" s="79">
        <v>196.73520000000002</v>
      </c>
      <c r="N20" s="22">
        <v>3.8395799999999998</v>
      </c>
      <c r="O20" s="25">
        <f t="shared" si="20"/>
        <v>1.9516487136008193E-2</v>
      </c>
      <c r="P20" s="79">
        <v>6.0418799999999999</v>
      </c>
      <c r="Q20" s="22">
        <v>2.5286500000000003</v>
      </c>
      <c r="R20" s="25">
        <f t="shared" si="21"/>
        <v>0.41852039431435256</v>
      </c>
      <c r="S20" s="79">
        <v>31.845290000000002</v>
      </c>
      <c r="T20" s="22">
        <v>43.412990000000001</v>
      </c>
      <c r="U20" s="25">
        <f t="shared" si="22"/>
        <v>1.363246809810807</v>
      </c>
      <c r="V20" s="79"/>
      <c r="W20" s="22"/>
      <c r="X20" s="25" t="str">
        <f t="shared" si="23"/>
        <v xml:space="preserve"> </v>
      </c>
      <c r="Y20" s="79"/>
      <c r="Z20" s="22"/>
      <c r="AA20" s="25" t="str">
        <f t="shared" si="24"/>
        <v xml:space="preserve"> </v>
      </c>
      <c r="AB20" s="79"/>
      <c r="AC20" s="22">
        <v>0</v>
      </c>
      <c r="AD20" s="25" t="str">
        <f t="shared" si="25"/>
        <v xml:space="preserve"> </v>
      </c>
      <c r="AE20" s="79"/>
      <c r="AF20" s="22">
        <v>0</v>
      </c>
      <c r="AG20" s="27" t="str">
        <f t="shared" si="26"/>
        <v xml:space="preserve"> </v>
      </c>
      <c r="AH20" s="79"/>
      <c r="AI20" s="22"/>
      <c r="AJ20" s="27" t="str">
        <f t="shared" si="27"/>
        <v xml:space="preserve"> </v>
      </c>
      <c r="AK20" s="79"/>
      <c r="AL20" s="22">
        <v>0</v>
      </c>
      <c r="AM20" s="27" t="str">
        <f t="shared" si="28"/>
        <v xml:space="preserve"> </v>
      </c>
      <c r="AN20" s="79"/>
      <c r="AO20" s="22">
        <v>0</v>
      </c>
      <c r="AP20" s="27" t="str">
        <f>IF(AO20=0," ",IF(AO20/AN20*100&gt;200,"св.200",AO20/AN20))</f>
        <v xml:space="preserve"> </v>
      </c>
      <c r="AQ20" s="79"/>
      <c r="AR20" s="22"/>
      <c r="AS20" s="27" t="str">
        <f t="shared" si="30"/>
        <v xml:space="preserve"> </v>
      </c>
      <c r="AT20" s="88"/>
      <c r="AU20" s="136">
        <f t="shared" si="34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164</v>
      </c>
      <c r="D21" s="79">
        <f t="shared" si="31"/>
        <v>798.69023000000016</v>
      </c>
      <c r="E21" s="22">
        <f t="shared" si="33"/>
        <v>1271.3313300000002</v>
      </c>
      <c r="F21" s="25">
        <f t="shared" si="3"/>
        <v>1.5917702286154169</v>
      </c>
      <c r="G21" s="79">
        <v>356.86520000000002</v>
      </c>
      <c r="H21" s="22">
        <v>1126.17885</v>
      </c>
      <c r="I21" s="25" t="str">
        <f t="shared" si="4"/>
        <v>св.200</v>
      </c>
      <c r="J21" s="79">
        <v>28.185310000000001</v>
      </c>
      <c r="K21" s="22">
        <v>35.826339999999995</v>
      </c>
      <c r="L21" s="25">
        <f t="shared" si="19"/>
        <v>1.2710997324492792</v>
      </c>
      <c r="M21" s="79">
        <v>73.827820000000003</v>
      </c>
      <c r="N21" s="22">
        <v>10.705830000000001</v>
      </c>
      <c r="O21" s="25">
        <f t="shared" si="20"/>
        <v>0.14501078319798688</v>
      </c>
      <c r="P21" s="79"/>
      <c r="Q21" s="22">
        <v>0.25619999999999998</v>
      </c>
      <c r="R21" s="25" t="str">
        <f t="shared" si="21"/>
        <v xml:space="preserve"> </v>
      </c>
      <c r="S21" s="79">
        <v>47.766160000000006</v>
      </c>
      <c r="T21" s="22">
        <v>51.016750000000002</v>
      </c>
      <c r="U21" s="25">
        <f t="shared" si="22"/>
        <v>1.0680521524024538</v>
      </c>
      <c r="V21" s="79"/>
      <c r="W21" s="22"/>
      <c r="X21" s="25" t="str">
        <f t="shared" si="23"/>
        <v xml:space="preserve"> </v>
      </c>
      <c r="Y21" s="79"/>
      <c r="Z21" s="22"/>
      <c r="AA21" s="25" t="str">
        <f t="shared" si="24"/>
        <v xml:space="preserve"> </v>
      </c>
      <c r="AB21" s="79">
        <v>291.88600000000002</v>
      </c>
      <c r="AC21" s="22">
        <v>47.19</v>
      </c>
      <c r="AD21" s="25">
        <f t="shared" si="25"/>
        <v>0.16167270783799154</v>
      </c>
      <c r="AE21" s="79">
        <v>0.15974000000000002</v>
      </c>
      <c r="AF21" s="22">
        <v>0.15736</v>
      </c>
      <c r="AG21" s="27">
        <f t="shared" si="26"/>
        <v>0.98510078878177021</v>
      </c>
      <c r="AH21" s="79"/>
      <c r="AI21" s="22"/>
      <c r="AJ21" s="27" t="str">
        <f t="shared" si="27"/>
        <v xml:space="preserve"> </v>
      </c>
      <c r="AK21" s="79"/>
      <c r="AL21" s="22">
        <v>0</v>
      </c>
      <c r="AM21" s="27" t="str">
        <f t="shared" si="28"/>
        <v xml:space="preserve"> </v>
      </c>
      <c r="AN21" s="79">
        <v>0.15974000000000002</v>
      </c>
      <c r="AO21" s="22">
        <v>0.15736</v>
      </c>
      <c r="AP21" s="27">
        <f t="shared" si="29"/>
        <v>0.98510078878177021</v>
      </c>
      <c r="AQ21" s="79"/>
      <c r="AR21" s="22"/>
      <c r="AS21" s="27" t="str">
        <f t="shared" si="30"/>
        <v xml:space="preserve"> </v>
      </c>
      <c r="AT21" s="88"/>
      <c r="AU21" s="136">
        <f t="shared" si="34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9">
        <f t="shared" si="31"/>
        <v>3293.9288700000002</v>
      </c>
      <c r="E22" s="22">
        <f t="shared" si="33"/>
        <v>3851.7478100000003</v>
      </c>
      <c r="F22" s="25">
        <f t="shared" si="3"/>
        <v>1.169347597357195</v>
      </c>
      <c r="G22" s="79">
        <v>3103.6718700000001</v>
      </c>
      <c r="H22" s="22">
        <v>3627.6182100000001</v>
      </c>
      <c r="I22" s="25">
        <f t="shared" si="4"/>
        <v>1.1688149913863155</v>
      </c>
      <c r="J22" s="79">
        <v>39.954929999999997</v>
      </c>
      <c r="K22" s="22">
        <v>50.786830000000002</v>
      </c>
      <c r="L22" s="25">
        <f t="shared" si="19"/>
        <v>1.2711029652661137</v>
      </c>
      <c r="M22" s="79">
        <v>34.644300000000001</v>
      </c>
      <c r="N22" s="22">
        <v>14.917999999999999</v>
      </c>
      <c r="O22" s="25">
        <f t="shared" si="20"/>
        <v>0.43060474594666365</v>
      </c>
      <c r="P22" s="79">
        <v>1.512</v>
      </c>
      <c r="Q22" s="22">
        <v>0</v>
      </c>
      <c r="R22" s="25">
        <f t="shared" si="21"/>
        <v>0</v>
      </c>
      <c r="S22" s="79">
        <v>114.14577</v>
      </c>
      <c r="T22" s="22">
        <v>158.42477</v>
      </c>
      <c r="U22" s="25">
        <f t="shared" si="22"/>
        <v>1.3879162583072504</v>
      </c>
      <c r="V22" s="79"/>
      <c r="W22" s="22"/>
      <c r="X22" s="25" t="str">
        <f t="shared" si="23"/>
        <v xml:space="preserve"> </v>
      </c>
      <c r="Y22" s="79"/>
      <c r="Z22" s="22"/>
      <c r="AA22" s="25" t="str">
        <f t="shared" si="24"/>
        <v xml:space="preserve"> </v>
      </c>
      <c r="AB22" s="79"/>
      <c r="AC22" s="22">
        <v>0</v>
      </c>
      <c r="AD22" s="25" t="str">
        <f t="shared" si="25"/>
        <v xml:space="preserve"> </v>
      </c>
      <c r="AE22" s="79"/>
      <c r="AF22" s="22">
        <v>0</v>
      </c>
      <c r="AG22" s="27" t="str">
        <f t="shared" si="26"/>
        <v xml:space="preserve"> </v>
      </c>
      <c r="AH22" s="79"/>
      <c r="AI22" s="22"/>
      <c r="AJ22" s="27" t="str">
        <f t="shared" si="27"/>
        <v xml:space="preserve"> </v>
      </c>
      <c r="AK22" s="79"/>
      <c r="AL22" s="22">
        <v>0</v>
      </c>
      <c r="AM22" s="27" t="str">
        <f t="shared" si="28"/>
        <v xml:space="preserve"> </v>
      </c>
      <c r="AN22" s="79"/>
      <c r="AO22" s="22">
        <v>0</v>
      </c>
      <c r="AP22" s="27" t="str">
        <f t="shared" si="29"/>
        <v xml:space="preserve"> </v>
      </c>
      <c r="AQ22" s="83">
        <v>7.4400000000000004E-3</v>
      </c>
      <c r="AR22" s="72"/>
      <c r="AS22" s="27">
        <f t="shared" si="30"/>
        <v>0</v>
      </c>
      <c r="AT22" s="88"/>
      <c r="AU22" s="136">
        <f t="shared" si="34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9">
        <f t="shared" si="31"/>
        <v>60.416730000000001</v>
      </c>
      <c r="E23" s="22">
        <f t="shared" si="33"/>
        <v>312.59151000000008</v>
      </c>
      <c r="F23" s="25" t="str">
        <f t="shared" si="3"/>
        <v>св.200</v>
      </c>
      <c r="G23" s="79">
        <v>38.1997</v>
      </c>
      <c r="H23" s="22">
        <v>277.15088000000003</v>
      </c>
      <c r="I23" s="25" t="str">
        <f t="shared" si="4"/>
        <v>св.200</v>
      </c>
      <c r="J23" s="79">
        <v>13.871030000000001</v>
      </c>
      <c r="K23" s="22">
        <v>17.632249999999999</v>
      </c>
      <c r="L23" s="25">
        <f t="shared" si="19"/>
        <v>1.2711565038789476</v>
      </c>
      <c r="M23" s="79">
        <v>0</v>
      </c>
      <c r="N23" s="22">
        <v>5.3049499999999998</v>
      </c>
      <c r="O23" s="25" t="str">
        <f t="shared" si="20"/>
        <v xml:space="preserve"> </v>
      </c>
      <c r="P23" s="79"/>
      <c r="Q23" s="22">
        <v>0.74399999999999999</v>
      </c>
      <c r="R23" s="25" t="str">
        <f t="shared" si="21"/>
        <v xml:space="preserve"> </v>
      </c>
      <c r="S23" s="79">
        <v>8.1460000000000008</v>
      </c>
      <c r="T23" s="22">
        <v>11.75943</v>
      </c>
      <c r="U23" s="25">
        <f t="shared" si="22"/>
        <v>1.4435833537932727</v>
      </c>
      <c r="V23" s="79"/>
      <c r="W23" s="22"/>
      <c r="X23" s="25" t="str">
        <f t="shared" si="23"/>
        <v xml:space="preserve"> </v>
      </c>
      <c r="Y23" s="79"/>
      <c r="Z23" s="22"/>
      <c r="AA23" s="25" t="str">
        <f t="shared" si="24"/>
        <v xml:space="preserve"> </v>
      </c>
      <c r="AB23" s="79">
        <v>0.2</v>
      </c>
      <c r="AC23" s="22">
        <v>0</v>
      </c>
      <c r="AD23" s="25"/>
      <c r="AE23" s="79"/>
      <c r="AF23" s="22">
        <v>0</v>
      </c>
      <c r="AG23" s="27" t="str">
        <f t="shared" si="26"/>
        <v xml:space="preserve"> </v>
      </c>
      <c r="AH23" s="79"/>
      <c r="AI23" s="22"/>
      <c r="AJ23" s="27" t="str">
        <f t="shared" si="27"/>
        <v xml:space="preserve"> </v>
      </c>
      <c r="AK23" s="79"/>
      <c r="AL23" s="22">
        <v>0</v>
      </c>
      <c r="AM23" s="27" t="str">
        <f t="shared" si="28"/>
        <v xml:space="preserve"> </v>
      </c>
      <c r="AN23" s="79"/>
      <c r="AO23" s="22">
        <v>0</v>
      </c>
      <c r="AP23" s="27" t="str">
        <f t="shared" si="29"/>
        <v xml:space="preserve"> </v>
      </c>
      <c r="AQ23" s="79"/>
      <c r="AR23" s="22"/>
      <c r="AS23" s="27" t="str">
        <f t="shared" si="30"/>
        <v xml:space="preserve"> </v>
      </c>
      <c r="AT23" s="88"/>
      <c r="AU23" s="136">
        <f t="shared" si="34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9">
        <f t="shared" si="31"/>
        <v>676.36650000000009</v>
      </c>
      <c r="E24" s="22">
        <f t="shared" si="33"/>
        <v>768.78813999999988</v>
      </c>
      <c r="F24" s="25">
        <f t="shared" si="3"/>
        <v>1.1366443193150455</v>
      </c>
      <c r="G24" s="79">
        <v>621.52200000000005</v>
      </c>
      <c r="H24" s="22">
        <v>676.33169999999996</v>
      </c>
      <c r="I24" s="25">
        <f t="shared" si="4"/>
        <v>1.0881862588934903</v>
      </c>
      <c r="J24" s="79">
        <v>21.680889999999998</v>
      </c>
      <c r="K24" s="22">
        <v>27.558779999999999</v>
      </c>
      <c r="L24" s="25">
        <f t="shared" si="19"/>
        <v>1.2711092579686536</v>
      </c>
      <c r="M24" s="79">
        <v>21.24</v>
      </c>
      <c r="N24" s="22">
        <v>30.45055</v>
      </c>
      <c r="O24" s="25">
        <f t="shared" si="20"/>
        <v>1.433641713747646</v>
      </c>
      <c r="P24" s="79"/>
      <c r="Q24" s="22">
        <v>0</v>
      </c>
      <c r="R24" s="25" t="str">
        <f t="shared" si="21"/>
        <v xml:space="preserve"> </v>
      </c>
      <c r="S24" s="79">
        <v>11.037129999999999</v>
      </c>
      <c r="T24" s="22">
        <v>34.447110000000002</v>
      </c>
      <c r="U24" s="25" t="str">
        <f t="shared" si="22"/>
        <v>св.200</v>
      </c>
      <c r="V24" s="79"/>
      <c r="W24" s="22"/>
      <c r="X24" s="25" t="str">
        <f>IF(W24=0," ",IF(W24/V24*100&gt;200,"св.200",W24/V24))</f>
        <v xml:space="preserve"> </v>
      </c>
      <c r="Y24" s="79"/>
      <c r="Z24" s="22"/>
      <c r="AA24" s="25" t="str">
        <f t="shared" si="24"/>
        <v xml:space="preserve"> </v>
      </c>
      <c r="AB24" s="79"/>
      <c r="AC24" s="22">
        <v>0</v>
      </c>
      <c r="AD24" s="25" t="str">
        <f t="shared" si="25"/>
        <v xml:space="preserve"> </v>
      </c>
      <c r="AE24" s="79">
        <v>0.88648000000000005</v>
      </c>
      <c r="AF24" s="22">
        <v>0</v>
      </c>
      <c r="AG24" s="27">
        <f t="shared" si="26"/>
        <v>0</v>
      </c>
      <c r="AH24" s="79"/>
      <c r="AI24" s="22"/>
      <c r="AJ24" s="27" t="str">
        <f t="shared" si="27"/>
        <v xml:space="preserve"> </v>
      </c>
      <c r="AK24" s="79"/>
      <c r="AL24" s="22">
        <v>0</v>
      </c>
      <c r="AM24" s="27" t="str">
        <f t="shared" si="28"/>
        <v xml:space="preserve"> </v>
      </c>
      <c r="AN24" s="79"/>
      <c r="AO24" s="22">
        <v>0</v>
      </c>
      <c r="AP24" s="27" t="str">
        <f t="shared" si="29"/>
        <v xml:space="preserve"> </v>
      </c>
      <c r="AQ24" s="79"/>
      <c r="AR24" s="22"/>
      <c r="AS24" s="27" t="str">
        <f t="shared" si="30"/>
        <v xml:space="preserve"> </v>
      </c>
      <c r="AT24" s="88"/>
      <c r="AU24" s="136">
        <f t="shared" si="34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9">
        <f t="shared" si="31"/>
        <v>125.58915</v>
      </c>
      <c r="E25" s="22">
        <f t="shared" si="33"/>
        <v>474.68963999999994</v>
      </c>
      <c r="F25" s="25" t="str">
        <f t="shared" si="3"/>
        <v>св.200</v>
      </c>
      <c r="G25" s="79">
        <v>89.781149999999997</v>
      </c>
      <c r="H25" s="22">
        <v>169.89323000000002</v>
      </c>
      <c r="I25" s="25">
        <f t="shared" si="4"/>
        <v>1.8923040081353382</v>
      </c>
      <c r="J25" s="79">
        <v>11.89362</v>
      </c>
      <c r="K25" s="22">
        <v>15.11782</v>
      </c>
      <c r="L25" s="25">
        <f t="shared" si="19"/>
        <v>1.2710865152913915</v>
      </c>
      <c r="M25" s="79">
        <v>18.029109999999999</v>
      </c>
      <c r="N25" s="22">
        <v>10.444090000000001</v>
      </c>
      <c r="O25" s="25">
        <f t="shared" si="20"/>
        <v>0.57929038094503837</v>
      </c>
      <c r="P25" s="79"/>
      <c r="Q25" s="22">
        <v>270.46949999999998</v>
      </c>
      <c r="R25" s="25" t="str">
        <f t="shared" si="21"/>
        <v xml:space="preserve"> </v>
      </c>
      <c r="S25" s="79">
        <v>5.8849999999999998</v>
      </c>
      <c r="T25" s="22">
        <v>8.7650000000000006</v>
      </c>
      <c r="U25" s="25">
        <f t="shared" si="22"/>
        <v>1.4893797790994054</v>
      </c>
      <c r="V25" s="79"/>
      <c r="W25" s="22"/>
      <c r="X25" s="25" t="str">
        <f t="shared" si="23"/>
        <v xml:space="preserve"> </v>
      </c>
      <c r="Y25" s="79"/>
      <c r="Z25" s="22"/>
      <c r="AA25" s="25" t="str">
        <f t="shared" si="24"/>
        <v xml:space="preserve"> </v>
      </c>
      <c r="AB25" s="79"/>
      <c r="AC25" s="22">
        <v>0</v>
      </c>
      <c r="AD25" s="25" t="str">
        <f t="shared" si="25"/>
        <v xml:space="preserve"> </v>
      </c>
      <c r="AE25" s="82">
        <v>2.7E-4</v>
      </c>
      <c r="AF25" s="22">
        <v>0</v>
      </c>
      <c r="AG25" s="27">
        <f t="shared" si="26"/>
        <v>0</v>
      </c>
      <c r="AH25" s="79"/>
      <c r="AI25" s="22"/>
      <c r="AJ25" s="27" t="str">
        <f t="shared" si="27"/>
        <v xml:space="preserve"> </v>
      </c>
      <c r="AK25" s="79"/>
      <c r="AL25" s="22">
        <v>0</v>
      </c>
      <c r="AM25" s="27" t="str">
        <f t="shared" si="28"/>
        <v xml:space="preserve"> </v>
      </c>
      <c r="AN25" s="79"/>
      <c r="AO25" s="22">
        <v>0</v>
      </c>
      <c r="AP25" s="27" t="str">
        <f t="shared" si="29"/>
        <v xml:space="preserve"> </v>
      </c>
      <c r="AQ25" s="79"/>
      <c r="AR25" s="22"/>
      <c r="AS25" s="27" t="str">
        <f t="shared" si="30"/>
        <v xml:space="preserve"> </v>
      </c>
      <c r="AT25" s="88"/>
      <c r="AU25" s="136">
        <f t="shared" si="34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174</v>
      </c>
      <c r="D26" s="79">
        <f t="shared" si="31"/>
        <v>409.24633</v>
      </c>
      <c r="E26" s="22">
        <f t="shared" si="33"/>
        <v>722.79757000000006</v>
      </c>
      <c r="F26" s="25">
        <f t="shared" si="3"/>
        <v>1.7661675060103779</v>
      </c>
      <c r="G26" s="79">
        <v>121.84041999999999</v>
      </c>
      <c r="H26" s="22">
        <v>551.91093999999998</v>
      </c>
      <c r="I26" s="25" t="str">
        <f t="shared" si="4"/>
        <v>св.200</v>
      </c>
      <c r="J26" s="79">
        <v>104.25452</v>
      </c>
      <c r="K26" s="22">
        <v>132.51814000000002</v>
      </c>
      <c r="L26" s="25">
        <f t="shared" si="19"/>
        <v>1.2711021066520667</v>
      </c>
      <c r="M26" s="79">
        <v>129.05437000000001</v>
      </c>
      <c r="N26" s="22">
        <v>3.60528</v>
      </c>
      <c r="O26" s="25">
        <f t="shared" si="20"/>
        <v>2.7936132654787279E-2</v>
      </c>
      <c r="P26" s="79"/>
      <c r="Q26" s="22">
        <v>0.67200000000000004</v>
      </c>
      <c r="R26" s="25" t="str">
        <f t="shared" si="21"/>
        <v xml:space="preserve"> </v>
      </c>
      <c r="S26" s="79">
        <v>54.097019999999993</v>
      </c>
      <c r="T26" s="22">
        <v>34.091209999999997</v>
      </c>
      <c r="U26" s="25">
        <f t="shared" si="22"/>
        <v>0.63018646868163908</v>
      </c>
      <c r="V26" s="79"/>
      <c r="W26" s="22"/>
      <c r="X26" s="25" t="str">
        <f t="shared" si="23"/>
        <v xml:space="preserve"> </v>
      </c>
      <c r="Y26" s="79"/>
      <c r="Z26" s="22"/>
      <c r="AA26" s="25" t="str">
        <f t="shared" si="24"/>
        <v xml:space="preserve"> </v>
      </c>
      <c r="AB26" s="79"/>
      <c r="AC26" s="22">
        <v>0</v>
      </c>
      <c r="AD26" s="25" t="str">
        <f t="shared" si="25"/>
        <v xml:space="preserve"> </v>
      </c>
      <c r="AE26" s="79"/>
      <c r="AF26" s="22">
        <v>0</v>
      </c>
      <c r="AG26" s="27" t="str">
        <f t="shared" si="26"/>
        <v xml:space="preserve"> </v>
      </c>
      <c r="AH26" s="79"/>
      <c r="AI26" s="22"/>
      <c r="AJ26" s="27" t="str">
        <f t="shared" si="27"/>
        <v xml:space="preserve"> </v>
      </c>
      <c r="AK26" s="79"/>
      <c r="AL26" s="22">
        <v>0</v>
      </c>
      <c r="AM26" s="27" t="str">
        <f>IF(AL26=0," ",IF(AL26/AK26*100&gt;200,"св.200",AL26/AK26))</f>
        <v xml:space="preserve"> </v>
      </c>
      <c r="AN26" s="79"/>
      <c r="AO26" s="22">
        <v>0</v>
      </c>
      <c r="AP26" s="27" t="str">
        <f t="shared" si="29"/>
        <v xml:space="preserve"> </v>
      </c>
      <c r="AQ26" s="79"/>
      <c r="AR26" s="22"/>
      <c r="AS26" s="27" t="str">
        <f t="shared" si="30"/>
        <v xml:space="preserve"> </v>
      </c>
      <c r="AT26" s="88"/>
      <c r="AU26" s="136">
        <f t="shared" si="34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9">
        <f t="shared" si="31"/>
        <v>653.02993000000004</v>
      </c>
      <c r="E27" s="22">
        <f t="shared" si="33"/>
        <v>610.76918000000001</v>
      </c>
      <c r="F27" s="25">
        <f t="shared" si="3"/>
        <v>0.93528512544593467</v>
      </c>
      <c r="G27" s="79">
        <v>530.60401999999999</v>
      </c>
      <c r="H27" s="22">
        <v>506.57542000000001</v>
      </c>
      <c r="I27" s="25">
        <f t="shared" si="4"/>
        <v>0.95471462881114244</v>
      </c>
      <c r="J27" s="79">
        <v>31.716169999999998</v>
      </c>
      <c r="K27" s="22">
        <v>40.314509999999999</v>
      </c>
      <c r="L27" s="25">
        <f t="shared" si="19"/>
        <v>1.2711027214193895</v>
      </c>
      <c r="M27" s="79">
        <v>66.678190000000001</v>
      </c>
      <c r="N27" s="22">
        <v>22.74663</v>
      </c>
      <c r="O27" s="25">
        <f t="shared" si="20"/>
        <v>0.34114048386736351</v>
      </c>
      <c r="P27" s="79"/>
      <c r="Q27" s="22">
        <v>0</v>
      </c>
      <c r="R27" s="25" t="str">
        <f t="shared" si="21"/>
        <v xml:space="preserve"> </v>
      </c>
      <c r="S27" s="79">
        <v>24.015799999999999</v>
      </c>
      <c r="T27" s="22">
        <v>41.132620000000003</v>
      </c>
      <c r="U27" s="25">
        <f t="shared" si="22"/>
        <v>1.7127316183512522</v>
      </c>
      <c r="V27" s="79"/>
      <c r="W27" s="22"/>
      <c r="X27" s="25" t="str">
        <f t="shared" si="23"/>
        <v xml:space="preserve"> </v>
      </c>
      <c r="Y27" s="79"/>
      <c r="Z27" s="22"/>
      <c r="AA27" s="25" t="str">
        <f t="shared" si="24"/>
        <v xml:space="preserve"> </v>
      </c>
      <c r="AB27" s="79"/>
      <c r="AC27" s="22">
        <v>0</v>
      </c>
      <c r="AD27" s="25" t="str">
        <f t="shared" si="25"/>
        <v xml:space="preserve"> </v>
      </c>
      <c r="AE27" s="83">
        <v>1.575E-2</v>
      </c>
      <c r="AF27" s="22">
        <v>0</v>
      </c>
      <c r="AG27" s="27">
        <f t="shared" si="26"/>
        <v>0</v>
      </c>
      <c r="AH27" s="79"/>
      <c r="AI27" s="22"/>
      <c r="AJ27" s="27" t="str">
        <f t="shared" si="27"/>
        <v xml:space="preserve"> </v>
      </c>
      <c r="AK27" s="79"/>
      <c r="AL27" s="22">
        <v>0</v>
      </c>
      <c r="AM27" s="27" t="str">
        <f t="shared" si="28"/>
        <v xml:space="preserve"> </v>
      </c>
      <c r="AN27" s="79"/>
      <c r="AO27" s="22">
        <v>0</v>
      </c>
      <c r="AP27" s="27" t="str">
        <f t="shared" si="29"/>
        <v xml:space="preserve"> </v>
      </c>
      <c r="AQ27" s="87">
        <v>3.9700000000000004E-3</v>
      </c>
      <c r="AR27" s="73"/>
      <c r="AS27" s="27">
        <f t="shared" si="30"/>
        <v>0</v>
      </c>
      <c r="AT27" s="88"/>
      <c r="AU27" s="136">
        <f t="shared" si="34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150</v>
      </c>
      <c r="D28" s="79">
        <f t="shared" si="31"/>
        <v>1858.2052900000001</v>
      </c>
      <c r="E28" s="22">
        <f t="shared" si="33"/>
        <v>1050.45848</v>
      </c>
      <c r="F28" s="25">
        <f t="shared" si="3"/>
        <v>0.56530808821451584</v>
      </c>
      <c r="G28" s="79">
        <v>1639.9158400000001</v>
      </c>
      <c r="H28" s="22">
        <v>806.60816</v>
      </c>
      <c r="I28" s="25">
        <f t="shared" si="4"/>
        <v>0.49185948469160462</v>
      </c>
      <c r="J28" s="79">
        <v>112.61707000000001</v>
      </c>
      <c r="K28" s="22">
        <v>143.14785000000001</v>
      </c>
      <c r="L28" s="25">
        <f t="shared" si="19"/>
        <v>1.2711025957254969</v>
      </c>
      <c r="M28" s="79">
        <v>43.268059999999998</v>
      </c>
      <c r="N28" s="22">
        <v>23.453990000000001</v>
      </c>
      <c r="O28" s="25">
        <f t="shared" si="20"/>
        <v>0.54206243589382108</v>
      </c>
      <c r="P28" s="79"/>
      <c r="Q28" s="22">
        <v>0</v>
      </c>
      <c r="R28" s="25" t="str">
        <f t="shared" si="21"/>
        <v xml:space="preserve"> </v>
      </c>
      <c r="S28" s="79">
        <v>55.672319999999999</v>
      </c>
      <c r="T28" s="22">
        <v>77.248480000000001</v>
      </c>
      <c r="U28" s="25">
        <f t="shared" si="22"/>
        <v>1.3875563296086817</v>
      </c>
      <c r="V28" s="79"/>
      <c r="W28" s="22"/>
      <c r="X28" s="25" t="str">
        <f t="shared" si="23"/>
        <v xml:space="preserve"> </v>
      </c>
      <c r="Y28" s="79"/>
      <c r="Z28" s="22"/>
      <c r="AA28" s="25" t="str">
        <f t="shared" si="24"/>
        <v xml:space="preserve"> </v>
      </c>
      <c r="AB28" s="79">
        <v>6.7320000000000002</v>
      </c>
      <c r="AC28" s="22">
        <v>0</v>
      </c>
      <c r="AD28" s="25"/>
      <c r="AE28" s="79"/>
      <c r="AF28" s="22">
        <v>0</v>
      </c>
      <c r="AG28" s="27" t="str">
        <f t="shared" si="26"/>
        <v xml:space="preserve"> </v>
      </c>
      <c r="AH28" s="79"/>
      <c r="AI28" s="22"/>
      <c r="AJ28" s="27" t="str">
        <f t="shared" si="27"/>
        <v xml:space="preserve"> </v>
      </c>
      <c r="AK28" s="79"/>
      <c r="AL28" s="22">
        <v>0</v>
      </c>
      <c r="AM28" s="27" t="str">
        <f t="shared" si="28"/>
        <v xml:space="preserve"> </v>
      </c>
      <c r="AN28" s="79"/>
      <c r="AO28" s="22">
        <v>0</v>
      </c>
      <c r="AP28" s="27" t="str">
        <f t="shared" si="29"/>
        <v xml:space="preserve"> </v>
      </c>
      <c r="AQ28" s="79"/>
      <c r="AR28" s="22"/>
      <c r="AS28" s="27" t="str">
        <f t="shared" si="30"/>
        <v xml:space="preserve"> </v>
      </c>
      <c r="AT28" s="88"/>
      <c r="AU28" s="136">
        <f t="shared" si="34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9">
        <f t="shared" si="31"/>
        <v>921.31341999999995</v>
      </c>
      <c r="E29" s="22">
        <f t="shared" si="33"/>
        <v>259.18223</v>
      </c>
      <c r="F29" s="25">
        <f t="shared" si="3"/>
        <v>0.28131819679778464</v>
      </c>
      <c r="G29" s="79">
        <v>849.53910999999994</v>
      </c>
      <c r="H29" s="22">
        <v>180.82732000000001</v>
      </c>
      <c r="I29" s="25">
        <f t="shared" si="4"/>
        <v>0.21285343767163353</v>
      </c>
      <c r="J29" s="79">
        <v>20.75177</v>
      </c>
      <c r="K29" s="22">
        <v>26.37763</v>
      </c>
      <c r="L29" s="25">
        <f t="shared" si="19"/>
        <v>1.2711026577491944</v>
      </c>
      <c r="M29" s="79">
        <v>7.0949999999999998</v>
      </c>
      <c r="N29" s="22">
        <v>3.9079999999999999</v>
      </c>
      <c r="O29" s="25">
        <f t="shared" si="20"/>
        <v>0.55081042988019735</v>
      </c>
      <c r="P29" s="79"/>
      <c r="Q29" s="22">
        <v>0</v>
      </c>
      <c r="R29" s="25" t="str">
        <f t="shared" si="21"/>
        <v xml:space="preserve"> </v>
      </c>
      <c r="S29" s="79">
        <v>43.927500000000002</v>
      </c>
      <c r="T29" s="22">
        <v>48.069279999999999</v>
      </c>
      <c r="U29" s="25">
        <f t="shared" si="22"/>
        <v>1.0942867224403847</v>
      </c>
      <c r="V29" s="79"/>
      <c r="W29" s="22"/>
      <c r="X29" s="25" t="str">
        <f t="shared" si="23"/>
        <v xml:space="preserve"> </v>
      </c>
      <c r="Y29" s="79"/>
      <c r="Z29" s="22"/>
      <c r="AA29" s="25" t="str">
        <f t="shared" si="24"/>
        <v xml:space="preserve"> </v>
      </c>
      <c r="AB29" s="79"/>
      <c r="AC29" s="22">
        <v>0</v>
      </c>
      <c r="AD29" s="25" t="str">
        <f t="shared" si="25"/>
        <v xml:space="preserve"> </v>
      </c>
      <c r="AE29" s="84">
        <v>4.0000000000000003E-5</v>
      </c>
      <c r="AF29" s="22">
        <v>0</v>
      </c>
      <c r="AG29" s="27">
        <f t="shared" si="26"/>
        <v>0</v>
      </c>
      <c r="AH29" s="79"/>
      <c r="AI29" s="22"/>
      <c r="AJ29" s="27" t="str">
        <f>IF(AI29=0," ",IF(AI29/AH29*100&gt;200,"св.200",AI29/AH29))</f>
        <v xml:space="preserve"> </v>
      </c>
      <c r="AK29" s="79"/>
      <c r="AL29" s="22">
        <v>0</v>
      </c>
      <c r="AM29" s="27" t="str">
        <f t="shared" si="28"/>
        <v xml:space="preserve"> </v>
      </c>
      <c r="AN29" s="79"/>
      <c r="AO29" s="22">
        <v>0</v>
      </c>
      <c r="AP29" s="27" t="str">
        <f t="shared" si="29"/>
        <v xml:space="preserve"> </v>
      </c>
      <c r="AQ29" s="79"/>
      <c r="AR29" s="22"/>
      <c r="AS29" s="27" t="str">
        <f>IF(AR29=0," ",IF(AR29/AQ29*100&gt;200,"св.200",AR29/AQ29))</f>
        <v xml:space="preserve"> </v>
      </c>
      <c r="AT29" s="88"/>
      <c r="AU29" s="136">
        <f t="shared" si="34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169</v>
      </c>
      <c r="D30" s="79">
        <f t="shared" si="31"/>
        <v>586.9509599999999</v>
      </c>
      <c r="E30" s="22">
        <f t="shared" si="33"/>
        <v>976.09927000000016</v>
      </c>
      <c r="F30" s="25">
        <f t="shared" si="3"/>
        <v>1.662999699327522</v>
      </c>
      <c r="G30" s="79">
        <v>328.17296999999996</v>
      </c>
      <c r="H30" s="22">
        <v>757.86840000000007</v>
      </c>
      <c r="I30" s="25" t="str">
        <f t="shared" si="4"/>
        <v>св.200</v>
      </c>
      <c r="J30" s="79">
        <v>19.574840000000002</v>
      </c>
      <c r="K30" s="22">
        <v>24.881619999999998</v>
      </c>
      <c r="L30" s="25">
        <f t="shared" si="19"/>
        <v>1.2711020881907589</v>
      </c>
      <c r="M30" s="79">
        <v>120.67</v>
      </c>
      <c r="N30" s="22">
        <v>113.36067</v>
      </c>
      <c r="O30" s="25">
        <f t="shared" si="20"/>
        <v>0.93942711527305878</v>
      </c>
      <c r="P30" s="79"/>
      <c r="Q30" s="22">
        <v>36.091660000000005</v>
      </c>
      <c r="R30" s="25" t="str">
        <f t="shared" si="21"/>
        <v xml:space="preserve"> </v>
      </c>
      <c r="S30" s="79">
        <v>79.027149999999992</v>
      </c>
      <c r="T30" s="22">
        <v>43.896920000000001</v>
      </c>
      <c r="U30" s="25">
        <f t="shared" si="22"/>
        <v>0.55546631758832254</v>
      </c>
      <c r="V30" s="79"/>
      <c r="W30" s="22"/>
      <c r="X30" s="25" t="str">
        <f t="shared" si="23"/>
        <v xml:space="preserve"> </v>
      </c>
      <c r="Y30" s="79"/>
      <c r="Z30" s="22"/>
      <c r="AA30" s="25" t="str">
        <f t="shared" si="24"/>
        <v xml:space="preserve"> </v>
      </c>
      <c r="AB30" s="79">
        <v>39.506</v>
      </c>
      <c r="AC30" s="22">
        <v>0</v>
      </c>
      <c r="AD30" s="25"/>
      <c r="AE30" s="79"/>
      <c r="AF30" s="22">
        <v>0</v>
      </c>
      <c r="AG30" s="27" t="str">
        <f t="shared" si="26"/>
        <v xml:space="preserve"> </v>
      </c>
      <c r="AH30" s="79"/>
      <c r="AI30" s="22"/>
      <c r="AJ30" s="27" t="str">
        <f t="shared" si="27"/>
        <v xml:space="preserve"> </v>
      </c>
      <c r="AK30" s="79"/>
      <c r="AL30" s="22">
        <v>0</v>
      </c>
      <c r="AM30" s="27" t="str">
        <f t="shared" si="28"/>
        <v xml:space="preserve"> </v>
      </c>
      <c r="AN30" s="79"/>
      <c r="AO30" s="22">
        <v>0</v>
      </c>
      <c r="AP30" s="27" t="str">
        <f t="shared" si="29"/>
        <v xml:space="preserve"> </v>
      </c>
      <c r="AQ30" s="79"/>
      <c r="AR30" s="22"/>
      <c r="AS30" s="27" t="str">
        <f>IF(AR30=0," ",IF(AR30/AQ30*100&gt;200,"св.200",AR30/AQ30))</f>
        <v xml:space="preserve"> </v>
      </c>
      <c r="AT30" s="88"/>
      <c r="AU30" s="136">
        <f t="shared" si="34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173</v>
      </c>
      <c r="D31" s="79">
        <f t="shared" si="31"/>
        <v>830.23545000000001</v>
      </c>
      <c r="E31" s="22">
        <f t="shared" si="33"/>
        <v>1564.8786</v>
      </c>
      <c r="F31" s="25">
        <f t="shared" si="3"/>
        <v>1.8848612161766882</v>
      </c>
      <c r="G31" s="79">
        <v>404.25337000000002</v>
      </c>
      <c r="H31" s="22">
        <v>786.84658999999999</v>
      </c>
      <c r="I31" s="25">
        <f t="shared" si="4"/>
        <v>1.9464193706041337</v>
      </c>
      <c r="J31" s="79">
        <v>125.74939999999999</v>
      </c>
      <c r="K31" s="22">
        <v>159.84059999999999</v>
      </c>
      <c r="L31" s="25">
        <f t="shared" si="19"/>
        <v>1.2711042756466433</v>
      </c>
      <c r="M31" s="79">
        <v>103.56183</v>
      </c>
      <c r="N31" s="22">
        <v>57.801550000000006</v>
      </c>
      <c r="O31" s="25">
        <f t="shared" si="20"/>
        <v>0.55813565673762244</v>
      </c>
      <c r="P31" s="79"/>
      <c r="Q31" s="22">
        <v>40.32</v>
      </c>
      <c r="R31" s="25" t="str">
        <f t="shared" si="21"/>
        <v xml:space="preserve"> </v>
      </c>
      <c r="S31" s="79">
        <v>94.33071000000001</v>
      </c>
      <c r="T31" s="22">
        <v>105.35377</v>
      </c>
      <c r="U31" s="25">
        <f t="shared" si="22"/>
        <v>1.1168554758042211</v>
      </c>
      <c r="V31" s="79"/>
      <c r="W31" s="22"/>
      <c r="X31" s="25" t="str">
        <f t="shared" si="23"/>
        <v xml:space="preserve"> </v>
      </c>
      <c r="Y31" s="79"/>
      <c r="Z31" s="22"/>
      <c r="AA31" s="25" t="str">
        <f t="shared" si="24"/>
        <v xml:space="preserve"> </v>
      </c>
      <c r="AB31" s="79">
        <v>102.324</v>
      </c>
      <c r="AC31" s="22">
        <v>414.71609000000001</v>
      </c>
      <c r="AD31" s="25" t="str">
        <f t="shared" si="25"/>
        <v>св.200</v>
      </c>
      <c r="AE31" s="83">
        <v>1.6140000000000002E-2</v>
      </c>
      <c r="AF31" s="22">
        <v>0</v>
      </c>
      <c r="AG31" s="27">
        <f t="shared" si="26"/>
        <v>0</v>
      </c>
      <c r="AH31" s="79"/>
      <c r="AI31" s="22"/>
      <c r="AJ31" s="27" t="str">
        <f t="shared" si="27"/>
        <v xml:space="preserve"> </v>
      </c>
      <c r="AK31" s="79"/>
      <c r="AL31" s="22">
        <v>0</v>
      </c>
      <c r="AM31" s="27" t="str">
        <f t="shared" si="28"/>
        <v xml:space="preserve"> </v>
      </c>
      <c r="AN31" s="83">
        <v>1.575E-2</v>
      </c>
      <c r="AO31" s="72">
        <v>0</v>
      </c>
      <c r="AP31" s="27">
        <f t="shared" si="29"/>
        <v>0</v>
      </c>
      <c r="AQ31" s="79"/>
      <c r="AR31" s="22"/>
      <c r="AS31" s="27" t="str">
        <f>IF(AR31=0," ",IF(AR31/AQ31*100&gt;200,"св.200",AR31/AQ31))</f>
        <v xml:space="preserve"> </v>
      </c>
      <c r="AT31" s="88"/>
      <c r="AU31" s="136">
        <f t="shared" si="34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9">
        <f t="shared" si="31"/>
        <v>1692.57979</v>
      </c>
      <c r="E32" s="22">
        <f t="shared" si="33"/>
        <v>8418.0335599999999</v>
      </c>
      <c r="F32" s="25" t="str">
        <f t="shared" si="3"/>
        <v>св.200</v>
      </c>
      <c r="G32" s="79">
        <v>1615.84131</v>
      </c>
      <c r="H32" s="22">
        <v>8283.8411500000002</v>
      </c>
      <c r="I32" s="25" t="str">
        <f t="shared" si="4"/>
        <v>св.200</v>
      </c>
      <c r="J32" s="79">
        <v>34.813480000000006</v>
      </c>
      <c r="K32" s="22">
        <v>44.251370000000001</v>
      </c>
      <c r="L32" s="25">
        <f t="shared" si="19"/>
        <v>1.2710987238276665</v>
      </c>
      <c r="M32" s="79">
        <v>12.335229999999999</v>
      </c>
      <c r="N32" s="22">
        <v>0</v>
      </c>
      <c r="O32" s="25">
        <f t="shared" si="20"/>
        <v>0</v>
      </c>
      <c r="P32" s="79">
        <v>7.2134999999999998</v>
      </c>
      <c r="Q32" s="22">
        <v>23.248660000000001</v>
      </c>
      <c r="R32" s="25" t="str">
        <f t="shared" si="21"/>
        <v>св.200</v>
      </c>
      <c r="S32" s="79">
        <v>22.09648</v>
      </c>
      <c r="T32" s="22">
        <v>66.69238</v>
      </c>
      <c r="U32" s="25" t="str">
        <f t="shared" si="22"/>
        <v>св.200</v>
      </c>
      <c r="V32" s="79"/>
      <c r="W32" s="22"/>
      <c r="X32" s="25" t="str">
        <f t="shared" si="23"/>
        <v xml:space="preserve"> </v>
      </c>
      <c r="Y32" s="79"/>
      <c r="Z32" s="22"/>
      <c r="AA32" s="25" t="str">
        <f t="shared" si="24"/>
        <v xml:space="preserve"> </v>
      </c>
      <c r="AB32" s="79"/>
      <c r="AC32" s="22">
        <v>0</v>
      </c>
      <c r="AD32" s="25" t="str">
        <f t="shared" si="25"/>
        <v xml:space="preserve"> </v>
      </c>
      <c r="AE32" s="79">
        <v>0.27979000000000004</v>
      </c>
      <c r="AF32" s="22">
        <v>0</v>
      </c>
      <c r="AG32" s="27">
        <f t="shared" si="26"/>
        <v>0</v>
      </c>
      <c r="AH32" s="79"/>
      <c r="AI32" s="22"/>
      <c r="AJ32" s="27" t="str">
        <f t="shared" si="27"/>
        <v xml:space="preserve"> </v>
      </c>
      <c r="AK32" s="79"/>
      <c r="AL32" s="22">
        <v>0</v>
      </c>
      <c r="AM32" s="27" t="str">
        <f t="shared" si="28"/>
        <v xml:space="preserve"> </v>
      </c>
      <c r="AN32" s="79">
        <v>0.14599999999999999</v>
      </c>
      <c r="AO32" s="22">
        <v>0</v>
      </c>
      <c r="AP32" s="27">
        <f t="shared" si="29"/>
        <v>0</v>
      </c>
      <c r="AQ32" s="79"/>
      <c r="AR32" s="22"/>
      <c r="AS32" s="27"/>
      <c r="AT32" s="88">
        <f>AE32-AH32-AK32-AN32-AQ32</f>
        <v>0.13379000000000005</v>
      </c>
      <c r="AU32" s="136">
        <f t="shared" si="34"/>
        <v>0</v>
      </c>
      <c r="AV32" s="27">
        <f t="shared" si="32"/>
        <v>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9">
        <f t="shared" si="31"/>
        <v>884.13898999999992</v>
      </c>
      <c r="E33" s="22">
        <f t="shared" si="33"/>
        <v>2215.72154</v>
      </c>
      <c r="F33" s="25" t="str">
        <f t="shared" si="3"/>
        <v>св.200</v>
      </c>
      <c r="G33" s="79">
        <v>673.41572999999994</v>
      </c>
      <c r="H33" s="22">
        <v>2110.6201499999997</v>
      </c>
      <c r="I33" s="25" t="str">
        <f t="shared" si="4"/>
        <v>св.200</v>
      </c>
      <c r="J33" s="79">
        <v>56.432379999999995</v>
      </c>
      <c r="K33" s="22">
        <v>71.731490000000008</v>
      </c>
      <c r="L33" s="25">
        <f t="shared" si="19"/>
        <v>1.2711051704712792</v>
      </c>
      <c r="M33" s="79">
        <v>97.450229999999991</v>
      </c>
      <c r="N33" s="22">
        <v>20.442900000000002</v>
      </c>
      <c r="O33" s="25">
        <f t="shared" si="20"/>
        <v>0.20977785275622238</v>
      </c>
      <c r="P33" s="79">
        <v>1.1220999999999999</v>
      </c>
      <c r="Q33" s="22">
        <v>0</v>
      </c>
      <c r="R33" s="25">
        <f t="shared" si="21"/>
        <v>0</v>
      </c>
      <c r="S33" s="79">
        <v>55.43665</v>
      </c>
      <c r="T33" s="22">
        <v>12.927</v>
      </c>
      <c r="U33" s="25">
        <f t="shared" si="22"/>
        <v>0.23318508603965066</v>
      </c>
      <c r="V33" s="79"/>
      <c r="W33" s="22"/>
      <c r="X33" s="25" t="str">
        <f t="shared" si="23"/>
        <v xml:space="preserve"> </v>
      </c>
      <c r="Y33" s="79"/>
      <c r="Z33" s="22"/>
      <c r="AA33" s="25" t="str">
        <f t="shared" si="24"/>
        <v xml:space="preserve"> </v>
      </c>
      <c r="AB33" s="79"/>
      <c r="AC33" s="22">
        <v>0</v>
      </c>
      <c r="AD33" s="25" t="str">
        <f t="shared" si="25"/>
        <v xml:space="preserve"> </v>
      </c>
      <c r="AE33" s="79">
        <v>0.28189999999999998</v>
      </c>
      <c r="AF33" s="22">
        <v>0</v>
      </c>
      <c r="AG33" s="27">
        <f t="shared" si="26"/>
        <v>0</v>
      </c>
      <c r="AH33" s="79"/>
      <c r="AI33" s="22"/>
      <c r="AJ33" s="27" t="str">
        <f t="shared" si="27"/>
        <v xml:space="preserve"> </v>
      </c>
      <c r="AK33" s="79"/>
      <c r="AL33" s="22">
        <v>0</v>
      </c>
      <c r="AM33" s="27" t="str">
        <f t="shared" si="28"/>
        <v xml:space="preserve"> </v>
      </c>
      <c r="AN33" s="79"/>
      <c r="AO33" s="22">
        <v>0</v>
      </c>
      <c r="AP33" s="27" t="str">
        <f t="shared" si="29"/>
        <v xml:space="preserve"> </v>
      </c>
      <c r="AQ33" s="79"/>
      <c r="AR33" s="22"/>
      <c r="AS33" s="27" t="str">
        <f>IF(AR33=0," ",IF(AR33/AQ33*100&gt;200,"св.200",AR33/AQ33))</f>
        <v xml:space="preserve"> </v>
      </c>
      <c r="AT33" s="88">
        <f>AE33-AH33-AK33-AN33-AQ33</f>
        <v>0.28189999999999998</v>
      </c>
      <c r="AU33" s="136">
        <f t="shared" si="34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9">
        <f t="shared" si="31"/>
        <v>717.65914000000009</v>
      </c>
      <c r="E34" s="22">
        <f t="shared" si="33"/>
        <v>669.27533000000017</v>
      </c>
      <c r="F34" s="25">
        <f t="shared" si="3"/>
        <v>0.93258107184421857</v>
      </c>
      <c r="G34" s="79">
        <v>541.39945</v>
      </c>
      <c r="H34" s="22">
        <v>537.12674000000004</v>
      </c>
      <c r="I34" s="25">
        <f t="shared" si="4"/>
        <v>0.99210802670745235</v>
      </c>
      <c r="J34" s="79">
        <v>41.565370000000001</v>
      </c>
      <c r="K34" s="22">
        <v>52.834110000000003</v>
      </c>
      <c r="L34" s="25">
        <f t="shared" si="19"/>
        <v>1.2711088581672676</v>
      </c>
      <c r="M34" s="79">
        <v>125.65912</v>
      </c>
      <c r="N34" s="22">
        <v>45.264849999999996</v>
      </c>
      <c r="O34" s="25">
        <f t="shared" si="20"/>
        <v>0.3602193776305293</v>
      </c>
      <c r="P34" s="79">
        <v>0.31919999999999998</v>
      </c>
      <c r="Q34" s="22">
        <v>1.7983</v>
      </c>
      <c r="R34" s="25" t="str">
        <f t="shared" si="21"/>
        <v>св.200</v>
      </c>
      <c r="S34" s="79">
        <v>8.7159999999999993</v>
      </c>
      <c r="T34" s="22">
        <v>32.251330000000003</v>
      </c>
      <c r="U34" s="25" t="str">
        <f t="shared" si="22"/>
        <v>св.200</v>
      </c>
      <c r="V34" s="79"/>
      <c r="W34" s="22"/>
      <c r="X34" s="25" t="str">
        <f t="shared" si="23"/>
        <v xml:space="preserve"> </v>
      </c>
      <c r="Y34" s="79"/>
      <c r="Z34" s="22"/>
      <c r="AA34" s="25" t="str">
        <f t="shared" si="24"/>
        <v xml:space="preserve"> </v>
      </c>
      <c r="AB34" s="79"/>
      <c r="AC34" s="22">
        <v>0</v>
      </c>
      <c r="AD34" s="25" t="str">
        <f t="shared" si="25"/>
        <v xml:space="preserve"> </v>
      </c>
      <c r="AE34" s="79"/>
      <c r="AF34" s="22">
        <v>0</v>
      </c>
      <c r="AG34" s="27" t="str">
        <f t="shared" si="26"/>
        <v xml:space="preserve"> </v>
      </c>
      <c r="AH34" s="79"/>
      <c r="AI34" s="22"/>
      <c r="AJ34" s="27" t="str">
        <f t="shared" si="27"/>
        <v xml:space="preserve"> </v>
      </c>
      <c r="AK34" s="79"/>
      <c r="AL34" s="22">
        <v>0</v>
      </c>
      <c r="AM34" s="27" t="str">
        <f t="shared" si="28"/>
        <v xml:space="preserve"> </v>
      </c>
      <c r="AN34" s="79"/>
      <c r="AO34" s="22">
        <v>0</v>
      </c>
      <c r="AP34" s="27" t="str">
        <f t="shared" si="29"/>
        <v xml:space="preserve"> </v>
      </c>
      <c r="AQ34" s="79"/>
      <c r="AR34" s="22"/>
      <c r="AS34" s="27" t="str">
        <f t="shared" si="30"/>
        <v xml:space="preserve"> </v>
      </c>
      <c r="AT34" s="88"/>
      <c r="AU34" s="136">
        <f t="shared" si="34"/>
        <v>0</v>
      </c>
      <c r="AV34" s="27" t="str">
        <f t="shared" si="32"/>
        <v xml:space="preserve"> </v>
      </c>
    </row>
    <row r="35" spans="1:101" s="16" customFormat="1" ht="28.5" customHeight="1" x14ac:dyDescent="0.2">
      <c r="A35" s="37"/>
      <c r="B35" s="37"/>
      <c r="C35" s="38" t="s">
        <v>33</v>
      </c>
      <c r="D35" s="29">
        <f>D6+D13</f>
        <v>261089.73317536581</v>
      </c>
      <c r="E35" s="29">
        <f>E6+E13</f>
        <v>345236.17563000007</v>
      </c>
      <c r="F35" s="30">
        <f t="shared" si="3"/>
        <v>1.322289357881858</v>
      </c>
      <c r="G35" s="29">
        <f>G6+G13</f>
        <v>37565.932690000001</v>
      </c>
      <c r="H35" s="29">
        <f>H6+H13</f>
        <v>63614.45379</v>
      </c>
      <c r="I35" s="30">
        <f t="shared" si="4"/>
        <v>1.6934080757412973</v>
      </c>
      <c r="J35" s="29">
        <f>J6+J13</f>
        <v>4336.1905299999999</v>
      </c>
      <c r="K35" s="29">
        <f>K6+K13</f>
        <v>5511.7446600000012</v>
      </c>
      <c r="L35" s="30">
        <f t="shared" si="19"/>
        <v>1.2711029697304379</v>
      </c>
      <c r="M35" s="29">
        <f>M6+M13</f>
        <v>8924.189425365792</v>
      </c>
      <c r="N35" s="29">
        <f>N6+N13</f>
        <v>3589.6449900000002</v>
      </c>
      <c r="O35" s="30">
        <f t="shared" si="20"/>
        <v>0.40223765082763974</v>
      </c>
      <c r="P35" s="29">
        <f>P6+P13</f>
        <v>283.41641000000004</v>
      </c>
      <c r="Q35" s="29">
        <f>Q6+Q13</f>
        <v>392.63859999999994</v>
      </c>
      <c r="R35" s="30">
        <f t="shared" si="21"/>
        <v>1.3853770852576952</v>
      </c>
      <c r="S35" s="29">
        <f>S6+S13</f>
        <v>5679.3218499999994</v>
      </c>
      <c r="T35" s="29">
        <f>T6+T13</f>
        <v>4909.2072900000003</v>
      </c>
      <c r="U35" s="30">
        <f t="shared" si="22"/>
        <v>0.86440026109807477</v>
      </c>
      <c r="V35" s="29">
        <f>V6+V13</f>
        <v>98152.891730000003</v>
      </c>
      <c r="W35" s="29">
        <f>W6+W13</f>
        <v>83503.203229999999</v>
      </c>
      <c r="X35" s="30">
        <f t="shared" si="23"/>
        <v>0.850746236389056</v>
      </c>
      <c r="Y35" s="29">
        <f>Y6+Y13</f>
        <v>105347.72585</v>
      </c>
      <c r="Z35" s="29">
        <f>Z6+Z13</f>
        <v>182813.35833000002</v>
      </c>
      <c r="AA35" s="30">
        <f t="shared" si="24"/>
        <v>1.735332745486124</v>
      </c>
      <c r="AB35" s="29">
        <f>AB6+AB13</f>
        <v>791.09500000000003</v>
      </c>
      <c r="AC35" s="29">
        <f>AC6+AC13</f>
        <v>901.05305999999996</v>
      </c>
      <c r="AD35" s="30">
        <f t="shared" si="25"/>
        <v>1.138994760427003</v>
      </c>
      <c r="AE35" s="29">
        <f>AE6+AE13</f>
        <v>8.9696899999999999</v>
      </c>
      <c r="AF35" s="29">
        <f>AF6+AF13</f>
        <v>0.87168000000000001</v>
      </c>
      <c r="AG35" s="30">
        <f t="shared" si="26"/>
        <v>9.7180616052505719E-2</v>
      </c>
      <c r="AH35" s="29">
        <f>AH6+AH13</f>
        <v>1.2236</v>
      </c>
      <c r="AI35" s="29">
        <f>AI6+AI13</f>
        <v>0</v>
      </c>
      <c r="AJ35" s="30">
        <f t="shared" si="27"/>
        <v>0</v>
      </c>
      <c r="AK35" s="29">
        <f>AK6+AK13</f>
        <v>3.4232499999999999</v>
      </c>
      <c r="AL35" s="29">
        <f>AL6+AL13</f>
        <v>0.64051999999999998</v>
      </c>
      <c r="AM35" s="30">
        <f t="shared" si="28"/>
        <v>0.18710874169283576</v>
      </c>
      <c r="AN35" s="29">
        <f>AN6+AN13</f>
        <v>0.38149000000000005</v>
      </c>
      <c r="AO35" s="29">
        <f>AO6+AO13</f>
        <v>0.15736</v>
      </c>
      <c r="AP35" s="30">
        <f t="shared" si="29"/>
        <v>0.41248787648431146</v>
      </c>
      <c r="AQ35" s="29">
        <f>AQ6+AQ13</f>
        <v>1.8766700000000001</v>
      </c>
      <c r="AR35" s="29">
        <f>AR6+AR13</f>
        <v>7.3799999999999991E-2</v>
      </c>
      <c r="AS35" s="30">
        <f t="shared" si="30"/>
        <v>3.9324974555995457E-2</v>
      </c>
      <c r="AT35" s="29">
        <f>AT6+AT13</f>
        <v>2.064680000000001</v>
      </c>
      <c r="AU35" s="29">
        <f>AU6+AU13</f>
        <v>0</v>
      </c>
      <c r="AV35" s="28">
        <f>IF(AT35=0," ",IF(AU35/AT35*100&gt;200,"св.200",AU35/AT35))</f>
        <v>0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21.75" hidden="1" customHeight="1" outlineLevel="1" x14ac:dyDescent="0.3">
      <c r="C36" s="110"/>
      <c r="D36" s="76"/>
      <c r="E36" s="159">
        <f>E35-K35</f>
        <v>339724.43097000004</v>
      </c>
      <c r="F36" s="75"/>
      <c r="G36" s="64"/>
      <c r="H36" s="64"/>
      <c r="I36" s="64"/>
      <c r="J36" s="64"/>
      <c r="K36" s="135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34"/>
    </row>
    <row r="37" spans="1:101" s="63" customFormat="1" ht="21" customHeight="1" collapsed="1" x14ac:dyDescent="0.25">
      <c r="C37" s="71" t="s">
        <v>189</v>
      </c>
      <c r="D37" s="65"/>
      <c r="E37" s="65"/>
      <c r="F37" s="66"/>
      <c r="G37" s="64"/>
      <c r="H37" s="64"/>
      <c r="I37" s="64"/>
      <c r="J37" s="105"/>
      <c r="K37" s="154"/>
      <c r="L37" s="154"/>
      <c r="M37" s="154"/>
      <c r="N37" s="141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34"/>
    </row>
    <row r="38" spans="1:101" s="63" customFormat="1" ht="21.75" customHeight="1" x14ac:dyDescent="0.25">
      <c r="C38" s="68"/>
      <c r="D38" s="70"/>
      <c r="E38" s="140"/>
      <c r="F38" s="106"/>
      <c r="G38" s="106"/>
      <c r="H38" s="106"/>
      <c r="I38" s="106"/>
      <c r="J38" s="106"/>
      <c r="K38" s="155"/>
      <c r="L38" s="151"/>
      <c r="M38" s="141"/>
      <c r="N38" s="141"/>
      <c r="O38" s="106"/>
      <c r="P38" s="106"/>
      <c r="Q38" s="106"/>
      <c r="R38" s="106"/>
      <c r="S38" s="106"/>
      <c r="T38" s="106"/>
      <c r="U38" s="105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34"/>
    </row>
    <row r="39" spans="1:101" s="63" customFormat="1" ht="18.75" x14ac:dyDescent="0.25">
      <c r="C39" s="64"/>
      <c r="D39" s="69"/>
      <c r="E39" s="69"/>
      <c r="F39" s="106"/>
      <c r="G39" s="106"/>
      <c r="H39" s="106"/>
      <c r="I39" s="106"/>
      <c r="J39" s="106"/>
      <c r="K39" s="155"/>
      <c r="L39" s="153"/>
      <c r="M39" s="141"/>
      <c r="N39" s="107"/>
      <c r="O39" s="107"/>
      <c r="P39" s="107"/>
      <c r="Q39" s="107"/>
      <c r="R39" s="107"/>
      <c r="S39" s="107"/>
      <c r="T39" s="107"/>
      <c r="U39" s="105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34"/>
    </row>
    <row r="40" spans="1:101" s="63" customFormat="1" ht="18" x14ac:dyDescent="0.25">
      <c r="C40" s="64"/>
      <c r="D40" s="69"/>
      <c r="E40" s="65"/>
      <c r="F40" s="106"/>
      <c r="G40" s="106"/>
      <c r="H40" s="106"/>
      <c r="I40" s="106"/>
      <c r="J40" s="106"/>
      <c r="K40" s="155"/>
      <c r="L40" s="152"/>
      <c r="M40" s="141"/>
      <c r="N40" s="105"/>
      <c r="O40" s="105"/>
      <c r="P40" s="105"/>
      <c r="Q40" s="105"/>
      <c r="R40" s="105"/>
      <c r="S40" s="105"/>
      <c r="T40" s="105"/>
      <c r="U40" s="105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34"/>
    </row>
    <row r="41" spans="1:101" s="63" customFormat="1" ht="18" x14ac:dyDescent="0.25">
      <c r="C41" s="64"/>
      <c r="D41" s="69"/>
      <c r="E41" s="69"/>
      <c r="F41" s="106"/>
      <c r="G41" s="106"/>
      <c r="H41" s="106"/>
      <c r="I41" s="106"/>
      <c r="J41" s="106"/>
      <c r="K41" s="155"/>
      <c r="L41" s="152"/>
      <c r="M41" s="141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34"/>
    </row>
    <row r="42" spans="1:101" s="63" customFormat="1" ht="18" x14ac:dyDescent="0.25">
      <c r="C42" s="64"/>
      <c r="D42" s="69"/>
      <c r="E42" s="142"/>
      <c r="F42" s="106"/>
      <c r="G42" s="106"/>
      <c r="H42" s="106"/>
      <c r="I42" s="106"/>
      <c r="J42" s="106"/>
      <c r="K42" s="155"/>
      <c r="L42" s="152"/>
      <c r="M42" s="141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34"/>
    </row>
    <row r="43" spans="1:101" s="63" customFormat="1" ht="18" x14ac:dyDescent="0.25">
      <c r="C43" s="64"/>
      <c r="D43" s="69"/>
      <c r="E43" s="142"/>
      <c r="F43" s="105"/>
      <c r="G43" s="105"/>
      <c r="H43" s="105"/>
      <c r="I43" s="105"/>
      <c r="J43" s="105"/>
      <c r="K43" s="155"/>
      <c r="L43" s="152"/>
      <c r="M43" s="141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34"/>
    </row>
    <row r="44" spans="1:101" s="63" customFormat="1" ht="15.75" x14ac:dyDescent="0.25">
      <c r="C44" s="64"/>
      <c r="D44" s="69"/>
      <c r="E44" s="142"/>
      <c r="F44" s="105"/>
      <c r="G44" s="105"/>
      <c r="H44" s="105"/>
      <c r="I44" s="143"/>
      <c r="J44" s="105"/>
      <c r="K44" s="156"/>
      <c r="L44" s="156"/>
      <c r="M44" s="156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34"/>
    </row>
    <row r="45" spans="1:101" s="63" customFormat="1" ht="18" x14ac:dyDescent="0.25">
      <c r="C45" s="64"/>
      <c r="D45" s="69"/>
      <c r="E45" s="142"/>
      <c r="F45" s="105"/>
      <c r="G45" s="105"/>
      <c r="H45" s="105"/>
      <c r="I45" s="105"/>
      <c r="J45" s="105"/>
      <c r="K45" s="157"/>
      <c r="L45" s="152"/>
      <c r="M45" s="141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34"/>
    </row>
    <row r="46" spans="1:101" s="63" customFormat="1" ht="18" x14ac:dyDescent="0.25">
      <c r="C46" s="64"/>
      <c r="D46" s="69"/>
      <c r="E46" s="142"/>
      <c r="F46" s="105"/>
      <c r="G46" s="105"/>
      <c r="H46" s="105"/>
      <c r="I46" s="105"/>
      <c r="J46" s="105"/>
      <c r="K46" s="157"/>
      <c r="L46" s="152"/>
      <c r="M46" s="141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34"/>
    </row>
    <row r="47" spans="1:101" s="63" customFormat="1" ht="18" x14ac:dyDescent="0.25">
      <c r="C47" s="64"/>
      <c r="D47" s="69"/>
      <c r="E47" s="69"/>
      <c r="F47" s="64"/>
      <c r="G47" s="64"/>
      <c r="H47" s="64"/>
      <c r="I47" s="64"/>
      <c r="J47" s="64"/>
      <c r="K47" s="157"/>
      <c r="L47" s="152"/>
      <c r="M47" s="141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34"/>
    </row>
    <row r="48" spans="1:101" s="63" customFormat="1" ht="18" x14ac:dyDescent="0.25">
      <c r="C48" s="64"/>
      <c r="D48" s="69"/>
      <c r="E48" s="69"/>
      <c r="F48" s="64"/>
      <c r="G48" s="64"/>
      <c r="H48" s="64"/>
      <c r="I48" s="64"/>
      <c r="J48" s="64"/>
      <c r="K48" s="157"/>
      <c r="L48" s="152"/>
      <c r="M48" s="141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34"/>
    </row>
    <row r="49" spans="3:47" s="63" customFormat="1" ht="18" x14ac:dyDescent="0.25">
      <c r="C49" s="64"/>
      <c r="D49" s="69"/>
      <c r="E49" s="69"/>
      <c r="F49" s="64"/>
      <c r="G49" s="64"/>
      <c r="H49" s="64"/>
      <c r="I49" s="64"/>
      <c r="J49" s="64"/>
      <c r="K49" s="157"/>
      <c r="L49" s="152"/>
      <c r="M49" s="141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34"/>
    </row>
    <row r="50" spans="3:47" s="63" customFormat="1" ht="18" x14ac:dyDescent="0.25">
      <c r="C50" s="64"/>
      <c r="D50" s="69"/>
      <c r="E50" s="69"/>
      <c r="F50" s="64"/>
      <c r="G50" s="64"/>
      <c r="H50" s="64"/>
      <c r="I50" s="64"/>
      <c r="J50" s="64"/>
      <c r="K50" s="157"/>
      <c r="L50" s="152"/>
      <c r="M50" s="141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34"/>
    </row>
    <row r="51" spans="3:47" s="63" customFormat="1" ht="18" x14ac:dyDescent="0.25">
      <c r="C51" s="64"/>
      <c r="D51" s="69"/>
      <c r="E51" s="69"/>
      <c r="F51" s="64"/>
      <c r="G51" s="64"/>
      <c r="H51" s="64"/>
      <c r="I51" s="64"/>
      <c r="J51" s="64"/>
      <c r="K51" s="157"/>
      <c r="L51" s="152"/>
      <c r="M51" s="141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34"/>
    </row>
    <row r="52" spans="3:47" s="63" customFormat="1" ht="18" x14ac:dyDescent="0.25">
      <c r="C52" s="64"/>
      <c r="D52" s="69"/>
      <c r="E52" s="69"/>
      <c r="F52" s="64"/>
      <c r="G52" s="64"/>
      <c r="H52" s="64"/>
      <c r="I52" s="64"/>
      <c r="J52" s="64"/>
      <c r="K52" s="157"/>
      <c r="L52" s="152"/>
      <c r="M52" s="141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34"/>
    </row>
    <row r="53" spans="3:47" s="63" customFormat="1" ht="18" x14ac:dyDescent="0.25">
      <c r="C53" s="64"/>
      <c r="D53" s="69"/>
      <c r="E53" s="69"/>
      <c r="F53" s="64"/>
      <c r="G53" s="64"/>
      <c r="H53" s="64"/>
      <c r="I53" s="64"/>
      <c r="J53" s="64"/>
      <c r="K53" s="157"/>
      <c r="L53" s="152"/>
      <c r="M53" s="141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34"/>
    </row>
    <row r="54" spans="3:47" s="63" customFormat="1" ht="18" x14ac:dyDescent="0.25">
      <c r="C54" s="64"/>
      <c r="D54" s="69"/>
      <c r="E54" s="69"/>
      <c r="F54" s="64"/>
      <c r="G54" s="64"/>
      <c r="H54" s="64"/>
      <c r="I54" s="64"/>
      <c r="J54" s="64"/>
      <c r="K54" s="157"/>
      <c r="L54" s="152"/>
      <c r="M54" s="141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34"/>
    </row>
    <row r="55" spans="3:47" s="63" customFormat="1" ht="18" x14ac:dyDescent="0.25">
      <c r="C55" s="64"/>
      <c r="D55" s="69"/>
      <c r="E55" s="69"/>
      <c r="F55" s="64"/>
      <c r="G55" s="64"/>
      <c r="H55" s="64"/>
      <c r="I55" s="64"/>
      <c r="J55" s="64"/>
      <c r="K55" s="157"/>
      <c r="L55" s="152"/>
      <c r="M55" s="141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34"/>
    </row>
    <row r="56" spans="3:47" s="63" customFormat="1" ht="18" x14ac:dyDescent="0.25">
      <c r="C56" s="64"/>
      <c r="D56" s="69"/>
      <c r="E56" s="69"/>
      <c r="F56" s="64"/>
      <c r="G56" s="64"/>
      <c r="H56" s="64"/>
      <c r="I56" s="64"/>
      <c r="J56" s="64"/>
      <c r="K56" s="157"/>
      <c r="L56" s="152"/>
      <c r="M56" s="141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34"/>
    </row>
    <row r="57" spans="3:47" s="63" customFormat="1" ht="18" x14ac:dyDescent="0.25">
      <c r="C57" s="64"/>
      <c r="D57" s="69"/>
      <c r="E57" s="69"/>
      <c r="F57" s="64"/>
      <c r="G57" s="64"/>
      <c r="H57" s="64"/>
      <c r="I57" s="64"/>
      <c r="J57" s="64"/>
      <c r="K57" s="157"/>
      <c r="L57" s="152"/>
      <c r="M57" s="141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34"/>
    </row>
    <row r="58" spans="3:47" s="63" customFormat="1" ht="18" x14ac:dyDescent="0.25">
      <c r="C58" s="64"/>
      <c r="D58" s="69"/>
      <c r="E58" s="69"/>
      <c r="F58" s="64"/>
      <c r="G58" s="64"/>
      <c r="H58" s="64"/>
      <c r="I58" s="64"/>
      <c r="J58" s="64"/>
      <c r="K58" s="157"/>
      <c r="L58" s="152"/>
      <c r="M58" s="141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34"/>
    </row>
    <row r="59" spans="3:47" s="63" customFormat="1" ht="18" x14ac:dyDescent="0.25">
      <c r="C59" s="64"/>
      <c r="D59" s="69"/>
      <c r="E59" s="69"/>
      <c r="F59" s="64"/>
      <c r="G59" s="64"/>
      <c r="H59" s="64"/>
      <c r="I59" s="64"/>
      <c r="J59" s="64"/>
      <c r="K59" s="157"/>
      <c r="L59" s="152"/>
      <c r="M59" s="141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34"/>
    </row>
    <row r="60" spans="3:47" s="63" customFormat="1" ht="18" x14ac:dyDescent="0.25">
      <c r="C60" s="64"/>
      <c r="D60" s="69"/>
      <c r="E60" s="69"/>
      <c r="F60" s="64"/>
      <c r="G60" s="64"/>
      <c r="H60" s="64"/>
      <c r="I60" s="64"/>
      <c r="J60" s="64"/>
      <c r="K60" s="157"/>
      <c r="L60" s="152"/>
      <c r="M60" s="141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34"/>
    </row>
    <row r="61" spans="3:47" s="63" customFormat="1" ht="18" x14ac:dyDescent="0.25">
      <c r="C61" s="64"/>
      <c r="D61" s="69"/>
      <c r="E61" s="69"/>
      <c r="F61" s="64"/>
      <c r="G61" s="64"/>
      <c r="H61" s="64"/>
      <c r="I61" s="64"/>
      <c r="J61" s="64"/>
      <c r="K61" s="157"/>
      <c r="L61" s="152"/>
      <c r="M61" s="141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34"/>
    </row>
    <row r="62" spans="3:47" s="63" customFormat="1" ht="18" x14ac:dyDescent="0.25">
      <c r="C62" s="64"/>
      <c r="D62" s="69"/>
      <c r="E62" s="69"/>
      <c r="F62" s="64"/>
      <c r="G62" s="64"/>
      <c r="H62" s="64"/>
      <c r="I62" s="64"/>
      <c r="J62" s="64"/>
      <c r="K62" s="157"/>
      <c r="L62" s="152"/>
      <c r="M62" s="141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34"/>
    </row>
    <row r="63" spans="3:47" s="63" customFormat="1" ht="18" x14ac:dyDescent="0.25">
      <c r="C63" s="64"/>
      <c r="D63" s="69"/>
      <c r="E63" s="69"/>
      <c r="F63" s="64"/>
      <c r="G63" s="64"/>
      <c r="H63" s="64"/>
      <c r="I63" s="64"/>
      <c r="J63" s="64"/>
      <c r="K63" s="157"/>
      <c r="L63" s="152"/>
      <c r="M63" s="141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34"/>
    </row>
    <row r="64" spans="3:47" s="63" customFormat="1" ht="18" x14ac:dyDescent="0.25">
      <c r="C64" s="64"/>
      <c r="D64" s="69"/>
      <c r="E64" s="69"/>
      <c r="F64" s="64"/>
      <c r="G64" s="64"/>
      <c r="H64" s="64"/>
      <c r="I64" s="64"/>
      <c r="J64" s="64"/>
      <c r="K64" s="157"/>
      <c r="L64" s="105"/>
      <c r="M64" s="141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34"/>
    </row>
    <row r="65" spans="3:47" s="63" customFormat="1" ht="18" x14ac:dyDescent="0.25">
      <c r="C65" s="64"/>
      <c r="D65" s="69"/>
      <c r="E65" s="69"/>
      <c r="F65" s="64"/>
      <c r="G65" s="64"/>
      <c r="H65" s="64"/>
      <c r="I65" s="64"/>
      <c r="J65" s="64"/>
      <c r="K65" s="157"/>
      <c r="L65" s="105"/>
      <c r="M65" s="141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34"/>
    </row>
    <row r="66" spans="3:47" s="63" customFormat="1" ht="15.75" x14ac:dyDescent="0.25">
      <c r="C66" s="64"/>
      <c r="D66" s="69"/>
      <c r="E66" s="69"/>
      <c r="F66" s="64"/>
      <c r="G66" s="64"/>
      <c r="H66" s="64"/>
      <c r="I66" s="64"/>
      <c r="J66" s="64"/>
      <c r="K66" s="158"/>
      <c r="L66" s="158"/>
      <c r="M66" s="158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34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34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34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34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34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34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34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34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34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34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34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34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34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34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34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34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34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34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34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34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34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34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34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34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34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34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34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34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34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>
        <v>7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34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34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34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34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34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34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34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34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34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34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34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34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34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34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34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34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34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34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34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34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34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34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34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34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34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34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34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34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34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34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34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34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34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34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34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34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34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34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34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34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34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34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34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34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34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34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34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34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34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34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34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34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34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34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34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34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34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34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34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34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34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34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34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34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34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34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34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34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34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34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34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34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34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34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34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34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34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34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34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34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34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34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34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34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34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34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34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34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34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34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34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34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34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34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34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34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34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34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34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34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34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34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34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34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34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34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34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34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34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34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34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34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34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34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34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34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34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34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34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34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34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34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34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34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34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34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34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34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34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34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34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34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34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34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34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34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34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34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34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34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34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34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34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34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34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34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34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34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34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34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34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34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34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34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34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34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34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34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34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34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34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34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34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34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34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34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34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34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34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34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34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34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34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34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34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34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34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34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34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34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34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34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34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34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34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34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34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34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34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34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34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34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34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34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34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34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34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34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34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34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34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34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34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34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34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34"/>
    </row>
  </sheetData>
  <mergeCells count="35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80" zoomScaleNormal="80" workbookViewId="0">
      <pane xSplit="3" ySplit="4" topLeftCell="L124" activePane="bottomRight" state="frozen"/>
      <selection activeCell="C1" sqref="C1"/>
      <selection pane="topRight" activeCell="D1" sqref="D1"/>
      <selection pane="bottomLeft" activeCell="C5" sqref="C5"/>
      <selection pane="bottomRight" activeCell="A143" sqref="A143:XFD143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91" customWidth="1"/>
    <col min="5" max="5" width="14.7109375" style="60" customWidth="1"/>
    <col min="6" max="6" width="12.7109375" style="60" customWidth="1" outlineLevel="1"/>
    <col min="7" max="7" width="14.7109375" style="77" customWidth="1"/>
    <col min="8" max="8" width="14.7109375" style="61" customWidth="1"/>
    <col min="9" max="9" width="12.7109375" style="62" customWidth="1" outlineLevel="1"/>
    <col min="10" max="10" width="14.7109375" style="77" customWidth="1"/>
    <col min="11" max="11" width="14.7109375" style="61" customWidth="1"/>
    <col min="12" max="12" width="12.7109375" style="62" customWidth="1" outlineLevel="1"/>
    <col min="13" max="13" width="14.7109375" style="77" customWidth="1"/>
    <col min="14" max="14" width="14.7109375" style="61" customWidth="1"/>
    <col min="15" max="15" width="12.7109375" style="62" customWidth="1" outlineLevel="1"/>
    <col min="16" max="16" width="14.7109375" style="77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69" t="s">
        <v>193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49"/>
    </row>
    <row r="2" spans="1:22" ht="35.25" customHeight="1" x14ac:dyDescent="0.25">
      <c r="A2" s="170"/>
      <c r="B2" s="172"/>
      <c r="C2" s="173" t="s">
        <v>25</v>
      </c>
      <c r="D2" s="175" t="s">
        <v>185</v>
      </c>
      <c r="E2" s="175"/>
      <c r="F2" s="173" t="s">
        <v>132</v>
      </c>
      <c r="G2" s="174" t="s">
        <v>183</v>
      </c>
      <c r="H2" s="174"/>
      <c r="I2" s="173" t="s">
        <v>132</v>
      </c>
      <c r="J2" s="174" t="s">
        <v>171</v>
      </c>
      <c r="K2" s="174"/>
      <c r="L2" s="173" t="s">
        <v>132</v>
      </c>
      <c r="M2" s="174" t="s">
        <v>20</v>
      </c>
      <c r="N2" s="174"/>
      <c r="O2" s="173" t="s">
        <v>132</v>
      </c>
      <c r="P2" s="174" t="s">
        <v>21</v>
      </c>
      <c r="Q2" s="174"/>
      <c r="R2" s="173" t="s">
        <v>132</v>
      </c>
      <c r="S2" s="1"/>
      <c r="T2" s="1"/>
      <c r="U2" s="1"/>
      <c r="V2" s="1"/>
    </row>
    <row r="3" spans="1:22" ht="38.25" customHeight="1" x14ac:dyDescent="0.25">
      <c r="A3" s="171"/>
      <c r="B3" s="171"/>
      <c r="C3" s="173"/>
      <c r="D3" s="78" t="s">
        <v>188</v>
      </c>
      <c r="E3" s="32" t="s">
        <v>191</v>
      </c>
      <c r="F3" s="173"/>
      <c r="G3" s="78" t="s">
        <v>188</v>
      </c>
      <c r="H3" s="32" t="s">
        <v>191</v>
      </c>
      <c r="I3" s="173"/>
      <c r="J3" s="78" t="s">
        <v>188</v>
      </c>
      <c r="K3" s="32" t="s">
        <v>191</v>
      </c>
      <c r="L3" s="173"/>
      <c r="M3" s="78" t="s">
        <v>188</v>
      </c>
      <c r="N3" s="32" t="s">
        <v>191</v>
      </c>
      <c r="O3" s="173"/>
      <c r="P3" s="78" t="s">
        <v>188</v>
      </c>
      <c r="Q3" s="32" t="s">
        <v>191</v>
      </c>
      <c r="R3" s="173"/>
      <c r="S3" s="1"/>
      <c r="T3" s="1"/>
      <c r="U3" s="1"/>
      <c r="V3" s="1"/>
    </row>
    <row r="4" spans="1:22" s="45" customFormat="1" ht="12.75" x14ac:dyDescent="0.2">
      <c r="A4" s="43" t="s">
        <v>30</v>
      </c>
      <c r="B4" s="43" t="s">
        <v>31</v>
      </c>
      <c r="C4" s="50" t="s">
        <v>32</v>
      </c>
      <c r="D4" s="89">
        <v>2</v>
      </c>
      <c r="E4" s="50">
        <v>2</v>
      </c>
      <c r="F4" s="50">
        <v>3</v>
      </c>
      <c r="G4" s="89">
        <v>5</v>
      </c>
      <c r="H4" s="50">
        <v>5</v>
      </c>
      <c r="I4" s="50">
        <v>6</v>
      </c>
      <c r="J4" s="89">
        <v>5</v>
      </c>
      <c r="K4" s="50">
        <v>5</v>
      </c>
      <c r="L4" s="51">
        <f t="shared" ref="L4:R4" si="0">K4+1</f>
        <v>6</v>
      </c>
      <c r="M4" s="89">
        <v>5</v>
      </c>
      <c r="N4" s="50">
        <v>5</v>
      </c>
      <c r="O4" s="51">
        <f t="shared" si="0"/>
        <v>6</v>
      </c>
      <c r="P4" s="89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6" t="s">
        <v>131</v>
      </c>
      <c r="D5" s="97">
        <f>SUM(D6:D9)</f>
        <v>863.42</v>
      </c>
      <c r="E5" s="97">
        <f>SUM(E6:E9)</f>
        <v>1237.9000000000001</v>
      </c>
      <c r="F5" s="98">
        <f t="shared" ref="F5:F36" si="1">IF(D5=0," ",IF(E5/D5*100&gt;200,"св.200",E5/D5))</f>
        <v>1.4337170785944271</v>
      </c>
      <c r="G5" s="97">
        <f>SUM(G6:G9)</f>
        <v>303.95000000000005</v>
      </c>
      <c r="H5" s="137">
        <v>726.47</v>
      </c>
      <c r="I5" s="98" t="str">
        <f t="shared" ref="I5:I47" si="2">IF(G5=0," ",IF(H5/G5*100&gt;200,"св.200",H5/G5))</f>
        <v>св.200</v>
      </c>
      <c r="J5" s="97">
        <f>SUM(J6:J9)</f>
        <v>19.39</v>
      </c>
      <c r="K5" s="145"/>
      <c r="L5" s="98">
        <f t="shared" ref="L5:L35" si="3">IF(J5=0," ",IF(K5/J5*100&gt;200,"св.200",K5/J5))</f>
        <v>0</v>
      </c>
      <c r="M5" s="97">
        <f>SUM(M6:M9)</f>
        <v>220.79000000000002</v>
      </c>
      <c r="N5" s="97">
        <v>187.47</v>
      </c>
      <c r="O5" s="98">
        <f t="shared" ref="O5:O36" si="4">IF(M5=0," ",IF(N5/M5*100&gt;200,"св.200",N5/M5))</f>
        <v>0.84908736808732266</v>
      </c>
      <c r="P5" s="97">
        <f>SUM(P6:P9)</f>
        <v>319.29000000000002</v>
      </c>
      <c r="Q5" s="97">
        <v>323.96000000000004</v>
      </c>
      <c r="R5" s="98">
        <f t="shared" ref="R5:R36" si="5">IF(P5=0," ",IF(Q5/P5*100&gt;200,"св.200",Q5/P5))</f>
        <v>1.0146262018854333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178</v>
      </c>
      <c r="D6" s="90">
        <f>(G6+J6+M6+P6)</f>
        <v>587.29999999999995</v>
      </c>
      <c r="E6" s="53">
        <f>H6+K6+N6+Q6</f>
        <v>945.75</v>
      </c>
      <c r="F6" s="54">
        <f t="shared" si="1"/>
        <v>1.6103354333390092</v>
      </c>
      <c r="G6" s="90">
        <v>303.35000000000002</v>
      </c>
      <c r="H6" s="138">
        <v>722.96</v>
      </c>
      <c r="I6" s="54" t="str">
        <f t="shared" si="2"/>
        <v>св.200</v>
      </c>
      <c r="J6" s="90">
        <v>19.39</v>
      </c>
      <c r="K6" s="146"/>
      <c r="L6" s="54">
        <f t="shared" si="3"/>
        <v>0</v>
      </c>
      <c r="M6" s="90">
        <v>146.52000000000001</v>
      </c>
      <c r="N6" s="53">
        <v>131.47999999999999</v>
      </c>
      <c r="O6" s="54">
        <f>IF(M6=0," ",IF(N6/M6*100&gt;200,"св.200",N6/M6))</f>
        <v>0.89735189735189724</v>
      </c>
      <c r="P6" s="90">
        <v>118.04</v>
      </c>
      <c r="Q6" s="53">
        <v>91.31</v>
      </c>
      <c r="R6" s="54">
        <f t="shared" si="5"/>
        <v>0.77355133852931213</v>
      </c>
      <c r="S6" s="1">
        <v>1000</v>
      </c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130</v>
      </c>
      <c r="D7" s="90">
        <f>(G7+J7+M7+P7)</f>
        <v>35.660000000000004</v>
      </c>
      <c r="E7" s="53">
        <f>H7+K7+N7+Q7</f>
        <v>53.58</v>
      </c>
      <c r="F7" s="54">
        <f t="shared" si="1"/>
        <v>1.5025238362310711</v>
      </c>
      <c r="G7" s="90">
        <v>0.16</v>
      </c>
      <c r="H7" s="138">
        <v>1.85</v>
      </c>
      <c r="I7" s="54" t="str">
        <f t="shared" si="2"/>
        <v>св.200</v>
      </c>
      <c r="J7" s="90"/>
      <c r="K7" s="146"/>
      <c r="L7" s="54" t="str">
        <f t="shared" si="3"/>
        <v xml:space="preserve"> </v>
      </c>
      <c r="M7" s="90">
        <v>14.56</v>
      </c>
      <c r="N7" s="53">
        <v>15.55</v>
      </c>
      <c r="O7" s="54">
        <f>IF(M7=0," ",IF(N7/M7*100&gt;200,"св.200",N7/M7))</f>
        <v>1.0679945054945055</v>
      </c>
      <c r="P7" s="90">
        <v>20.94</v>
      </c>
      <c r="Q7" s="53">
        <v>36.18</v>
      </c>
      <c r="R7" s="54">
        <f t="shared" si="5"/>
        <v>1.7277936962750715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129</v>
      </c>
      <c r="D8" s="90">
        <f>(G8+J8+M8+P8)</f>
        <v>142.35</v>
      </c>
      <c r="E8" s="53">
        <f>H8+K8+N8+Q8</f>
        <v>128.32</v>
      </c>
      <c r="F8" s="54">
        <f t="shared" si="1"/>
        <v>0.90144011239901645</v>
      </c>
      <c r="G8" s="90">
        <v>0.23</v>
      </c>
      <c r="H8" s="138">
        <v>0.28000000000000003</v>
      </c>
      <c r="I8" s="54">
        <f t="shared" si="2"/>
        <v>1.2173913043478262</v>
      </c>
      <c r="J8" s="90"/>
      <c r="K8" s="146"/>
      <c r="L8" s="54" t="str">
        <f t="shared" si="3"/>
        <v xml:space="preserve"> </v>
      </c>
      <c r="M8" s="90">
        <v>53.38</v>
      </c>
      <c r="N8" s="53">
        <v>36.4</v>
      </c>
      <c r="O8" s="54">
        <f>IF(M8=0," ",IF(N8/M8*100&gt;200,"св.200",N8/M8))</f>
        <v>0.68190333458224051</v>
      </c>
      <c r="P8" s="90">
        <v>88.74</v>
      </c>
      <c r="Q8" s="53">
        <v>91.64</v>
      </c>
      <c r="R8" s="54">
        <f t="shared" si="5"/>
        <v>1.0326797385620916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128</v>
      </c>
      <c r="D9" s="90">
        <f>(G9+J9+M9+P9)</f>
        <v>98.11</v>
      </c>
      <c r="E9" s="53">
        <f>H9+K9+N9+Q9</f>
        <v>110.25</v>
      </c>
      <c r="F9" s="54">
        <f t="shared" si="1"/>
        <v>1.1237386606869839</v>
      </c>
      <c r="G9" s="90">
        <v>0.21</v>
      </c>
      <c r="H9" s="138">
        <v>1.38</v>
      </c>
      <c r="I9" s="54" t="str">
        <f t="shared" si="2"/>
        <v>св.200</v>
      </c>
      <c r="J9" s="90"/>
      <c r="K9" s="146"/>
      <c r="L9" s="54" t="str">
        <f t="shared" si="3"/>
        <v xml:space="preserve"> </v>
      </c>
      <c r="M9" s="90">
        <v>6.33</v>
      </c>
      <c r="N9" s="53">
        <v>4.04</v>
      </c>
      <c r="O9" s="54">
        <f>IF(M9=0," ",IF(N9/M9*100&gt;200,"св.200",N9/M9))</f>
        <v>0.6382306477093207</v>
      </c>
      <c r="P9" s="90">
        <v>91.57</v>
      </c>
      <c r="Q9" s="53">
        <v>104.83</v>
      </c>
      <c r="R9" s="54">
        <f t="shared" si="5"/>
        <v>1.1448072512831715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6" t="s">
        <v>127</v>
      </c>
      <c r="D10" s="97">
        <f>SUM(D11:D16)</f>
        <v>2959.3199999999997</v>
      </c>
      <c r="E10" s="97">
        <f>SUM(E11:E16)</f>
        <v>2685.8</v>
      </c>
      <c r="F10" s="98">
        <f t="shared" si="1"/>
        <v>0.90757336144790035</v>
      </c>
      <c r="G10" s="97">
        <f>SUM(G11:G16)</f>
        <v>982.51</v>
      </c>
      <c r="H10" s="137">
        <v>547.4799999999999</v>
      </c>
      <c r="I10" s="98">
        <f t="shared" si="2"/>
        <v>0.55722588065261414</v>
      </c>
      <c r="J10" s="97">
        <f>SUM(J11:J16)</f>
        <v>0</v>
      </c>
      <c r="K10" s="145">
        <f>K16</f>
        <v>4.8600000000000003</v>
      </c>
      <c r="L10" s="98" t="str">
        <f t="shared" si="3"/>
        <v xml:space="preserve"> </v>
      </c>
      <c r="M10" s="97">
        <f>SUM(M11:M16)</f>
        <v>670.68000000000006</v>
      </c>
      <c r="N10" s="97">
        <v>580.72</v>
      </c>
      <c r="O10" s="98">
        <f t="shared" si="4"/>
        <v>0.86586747778374185</v>
      </c>
      <c r="P10" s="97">
        <f>SUM(P11:P16)</f>
        <v>1306.1299999999999</v>
      </c>
      <c r="Q10" s="97">
        <v>1552.7399999999998</v>
      </c>
      <c r="R10" s="98">
        <f t="shared" si="5"/>
        <v>1.1888096896939815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126</v>
      </c>
      <c r="D11" s="90">
        <f t="shared" ref="D11:D16" si="6">(G11+J11+M11+P11)</f>
        <v>316.22000000000003</v>
      </c>
      <c r="E11" s="53">
        <f t="shared" ref="E11:E16" si="7">H11+K11+N11+Q11</f>
        <v>333.03</v>
      </c>
      <c r="F11" s="54">
        <f t="shared" si="1"/>
        <v>1.0531591929669215</v>
      </c>
      <c r="G11" s="90">
        <v>8.33</v>
      </c>
      <c r="H11" s="138">
        <v>3.88</v>
      </c>
      <c r="I11" s="54">
        <f t="shared" si="2"/>
        <v>0.46578631452581032</v>
      </c>
      <c r="J11" s="90"/>
      <c r="K11" s="146"/>
      <c r="L11" s="54" t="str">
        <f t="shared" si="3"/>
        <v xml:space="preserve"> </v>
      </c>
      <c r="M11" s="90">
        <v>187.21</v>
      </c>
      <c r="N11" s="53">
        <v>141.43</v>
      </c>
      <c r="O11" s="54">
        <f t="shared" si="4"/>
        <v>0.75546178088777305</v>
      </c>
      <c r="P11" s="90">
        <v>120.68</v>
      </c>
      <c r="Q11" s="53">
        <v>187.72</v>
      </c>
      <c r="R11" s="54">
        <f t="shared" si="5"/>
        <v>1.5555187272124626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125</v>
      </c>
      <c r="D12" s="90">
        <f t="shared" si="6"/>
        <v>914.81999999999994</v>
      </c>
      <c r="E12" s="53">
        <f t="shared" si="7"/>
        <v>689.42</v>
      </c>
      <c r="F12" s="54">
        <f t="shared" si="1"/>
        <v>0.75361273255941064</v>
      </c>
      <c r="G12" s="90">
        <v>726.77</v>
      </c>
      <c r="H12" s="138">
        <v>506.9</v>
      </c>
      <c r="I12" s="54">
        <f>IF(G12=0," ",IF(H12/G12*100&gt;200,"св.200",H12/G12))</f>
        <v>0.69746962587888872</v>
      </c>
      <c r="J12" s="90"/>
      <c r="K12" s="146"/>
      <c r="L12" s="54" t="str">
        <f t="shared" si="3"/>
        <v xml:space="preserve"> </v>
      </c>
      <c r="M12" s="90">
        <v>78.38</v>
      </c>
      <c r="N12" s="53">
        <v>79.849999999999994</v>
      </c>
      <c r="O12" s="54">
        <f t="shared" si="4"/>
        <v>1.0187547843837714</v>
      </c>
      <c r="P12" s="90">
        <v>109.67</v>
      </c>
      <c r="Q12" s="53">
        <v>102.67</v>
      </c>
      <c r="R12" s="54">
        <f t="shared" si="5"/>
        <v>0.93617215282210264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124</v>
      </c>
      <c r="D13" s="90">
        <f t="shared" si="6"/>
        <v>769.79</v>
      </c>
      <c r="E13" s="53">
        <f t="shared" si="7"/>
        <v>386.7</v>
      </c>
      <c r="F13" s="54">
        <f t="shared" si="1"/>
        <v>0.50234479533379239</v>
      </c>
      <c r="G13" s="90">
        <v>243.53</v>
      </c>
      <c r="H13" s="138">
        <v>33.65</v>
      </c>
      <c r="I13" s="54">
        <f t="shared" si="2"/>
        <v>0.13817599474397405</v>
      </c>
      <c r="J13" s="90"/>
      <c r="K13" s="146"/>
      <c r="L13" s="54" t="str">
        <f t="shared" si="3"/>
        <v xml:space="preserve"> </v>
      </c>
      <c r="M13" s="90">
        <v>279.33</v>
      </c>
      <c r="N13" s="53">
        <v>252.07</v>
      </c>
      <c r="O13" s="54">
        <f t="shared" si="4"/>
        <v>0.90240933662692879</v>
      </c>
      <c r="P13" s="90">
        <v>246.93</v>
      </c>
      <c r="Q13" s="53">
        <v>100.98</v>
      </c>
      <c r="R13" s="54">
        <f t="shared" si="5"/>
        <v>0.4089418053699429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87</v>
      </c>
      <c r="D14" s="90">
        <f t="shared" si="6"/>
        <v>310.19</v>
      </c>
      <c r="E14" s="53">
        <f t="shared" si="7"/>
        <v>339.71000000000004</v>
      </c>
      <c r="F14" s="54">
        <f t="shared" si="1"/>
        <v>1.0951674779973566</v>
      </c>
      <c r="G14" s="90">
        <v>0.62</v>
      </c>
      <c r="H14" s="138">
        <v>1.29</v>
      </c>
      <c r="I14" s="54" t="str">
        <f t="shared" si="2"/>
        <v>св.200</v>
      </c>
      <c r="J14" s="90"/>
      <c r="K14" s="146"/>
      <c r="L14" s="54" t="str">
        <f t="shared" si="3"/>
        <v xml:space="preserve"> </v>
      </c>
      <c r="M14" s="90">
        <v>52.56</v>
      </c>
      <c r="N14" s="53">
        <v>32.450000000000003</v>
      </c>
      <c r="O14" s="54">
        <f t="shared" si="4"/>
        <v>0.61738964992389656</v>
      </c>
      <c r="P14" s="90">
        <v>257.01</v>
      </c>
      <c r="Q14" s="53">
        <v>305.97000000000003</v>
      </c>
      <c r="R14" s="54">
        <f t="shared" si="5"/>
        <v>1.1904984241858294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123</v>
      </c>
      <c r="D15" s="90">
        <f t="shared" si="6"/>
        <v>136.72</v>
      </c>
      <c r="E15" s="53">
        <f t="shared" si="7"/>
        <v>161.56</v>
      </c>
      <c r="F15" s="54">
        <f t="shared" si="1"/>
        <v>1.181685196021065</v>
      </c>
      <c r="G15" s="90">
        <v>0.54</v>
      </c>
      <c r="H15" s="138">
        <v>0.18</v>
      </c>
      <c r="I15" s="54">
        <f t="shared" si="2"/>
        <v>0.33333333333333331</v>
      </c>
      <c r="J15" s="90"/>
      <c r="K15" s="146"/>
      <c r="L15" s="54" t="str">
        <f t="shared" si="3"/>
        <v xml:space="preserve"> </v>
      </c>
      <c r="M15" s="90">
        <v>12.39</v>
      </c>
      <c r="N15" s="53">
        <v>15.3</v>
      </c>
      <c r="O15" s="54">
        <f t="shared" si="4"/>
        <v>1.2348668280871671</v>
      </c>
      <c r="P15" s="90">
        <v>123.79</v>
      </c>
      <c r="Q15" s="53">
        <v>146.08000000000001</v>
      </c>
      <c r="R15" s="54">
        <f t="shared" si="5"/>
        <v>1.1800630099361822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122</v>
      </c>
      <c r="D16" s="90">
        <f t="shared" si="6"/>
        <v>511.58000000000004</v>
      </c>
      <c r="E16" s="53">
        <f t="shared" si="7"/>
        <v>775.38000000000011</v>
      </c>
      <c r="F16" s="54">
        <f t="shared" si="1"/>
        <v>1.5156573751905862</v>
      </c>
      <c r="G16" s="90">
        <v>2.72</v>
      </c>
      <c r="H16" s="138">
        <v>1.58</v>
      </c>
      <c r="I16" s="54">
        <f t="shared" si="2"/>
        <v>0.58088235294117641</v>
      </c>
      <c r="J16" s="90"/>
      <c r="K16" s="146">
        <v>4.8600000000000003</v>
      </c>
      <c r="L16" s="54" t="str">
        <f>IF(J16=0," ",IF(K16/J16*100&gt;200,"св.200",K16/J16))</f>
        <v xml:space="preserve"> </v>
      </c>
      <c r="M16" s="90">
        <v>60.81</v>
      </c>
      <c r="N16" s="53">
        <v>59.62</v>
      </c>
      <c r="O16" s="54">
        <f t="shared" si="4"/>
        <v>0.98043085018911358</v>
      </c>
      <c r="P16" s="90">
        <v>448.05</v>
      </c>
      <c r="Q16" s="53">
        <v>709.32</v>
      </c>
      <c r="R16" s="54">
        <f t="shared" si="5"/>
        <v>1.5831268831603615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6" t="s">
        <v>121</v>
      </c>
      <c r="D17" s="97">
        <f>SUM(D18:D22)</f>
        <v>3527.28</v>
      </c>
      <c r="E17" s="97">
        <f>SUM(E18:E22)</f>
        <v>4701.03</v>
      </c>
      <c r="F17" s="98">
        <f t="shared" si="1"/>
        <v>1.3327634891474449</v>
      </c>
      <c r="G17" s="97">
        <f>SUM(G18:G22)</f>
        <v>235.76</v>
      </c>
      <c r="H17" s="137">
        <v>743.55000000000007</v>
      </c>
      <c r="I17" s="98" t="str">
        <f t="shared" si="2"/>
        <v>св.200</v>
      </c>
      <c r="J17" s="97">
        <f>SUM(J18:J22)</f>
        <v>2.4699999999999998</v>
      </c>
      <c r="K17" s="145">
        <f>K18+K21</f>
        <v>1.25</v>
      </c>
      <c r="L17" s="98">
        <f t="shared" si="3"/>
        <v>0.50607287449392713</v>
      </c>
      <c r="M17" s="97">
        <f>SUM(M18:M22)</f>
        <v>1347.7700000000002</v>
      </c>
      <c r="N17" s="97">
        <v>1796.83</v>
      </c>
      <c r="O17" s="98">
        <f t="shared" si="4"/>
        <v>1.3331874132826815</v>
      </c>
      <c r="P17" s="97">
        <f>SUM(P18:P22)</f>
        <v>1941.2800000000002</v>
      </c>
      <c r="Q17" s="97">
        <v>2159.4</v>
      </c>
      <c r="R17" s="98">
        <f t="shared" si="5"/>
        <v>1.1123588560125277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120</v>
      </c>
      <c r="D18" s="90">
        <f>(G18+J18+M18+P18)</f>
        <v>905.1400000000001</v>
      </c>
      <c r="E18" s="53">
        <f>H18+K18+N18+Q18</f>
        <v>1702.2600000000002</v>
      </c>
      <c r="F18" s="54">
        <f t="shared" si="1"/>
        <v>1.8806593455156109</v>
      </c>
      <c r="G18" s="90">
        <v>78.3</v>
      </c>
      <c r="H18" s="138">
        <v>579.79</v>
      </c>
      <c r="I18" s="54" t="str">
        <f t="shared" si="2"/>
        <v>св.200</v>
      </c>
      <c r="J18" s="90">
        <v>1.06</v>
      </c>
      <c r="K18" s="146">
        <v>1.23</v>
      </c>
      <c r="L18" s="54">
        <f t="shared" si="3"/>
        <v>1.1603773584905659</v>
      </c>
      <c r="M18" s="90">
        <v>381.98</v>
      </c>
      <c r="N18" s="53">
        <v>558.07000000000005</v>
      </c>
      <c r="O18" s="54">
        <f t="shared" si="4"/>
        <v>1.4609927221320489</v>
      </c>
      <c r="P18" s="90">
        <v>443.8</v>
      </c>
      <c r="Q18" s="53">
        <v>563.16999999999996</v>
      </c>
      <c r="R18" s="54">
        <f t="shared" si="5"/>
        <v>1.2689725101397025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119</v>
      </c>
      <c r="D19" s="90">
        <f>(G19+J19+M19+P19)</f>
        <v>1151.8000000000002</v>
      </c>
      <c r="E19" s="53">
        <f>H19+K19+N19+Q19</f>
        <v>1601.3600000000001</v>
      </c>
      <c r="F19" s="54">
        <f t="shared" si="1"/>
        <v>1.3903108178503212</v>
      </c>
      <c r="G19" s="90">
        <v>144.9</v>
      </c>
      <c r="H19" s="138">
        <v>149.66</v>
      </c>
      <c r="I19" s="54">
        <f t="shared" si="2"/>
        <v>1.0328502415458936</v>
      </c>
      <c r="J19" s="90">
        <v>1.41</v>
      </c>
      <c r="K19" s="146"/>
      <c r="L19" s="54">
        <f t="shared" si="3"/>
        <v>0</v>
      </c>
      <c r="M19" s="90">
        <v>688.61</v>
      </c>
      <c r="N19" s="53">
        <v>1058.42</v>
      </c>
      <c r="O19" s="54">
        <f t="shared" si="4"/>
        <v>1.5370383816674171</v>
      </c>
      <c r="P19" s="90">
        <v>316.88</v>
      </c>
      <c r="Q19" s="53">
        <v>393.28</v>
      </c>
      <c r="R19" s="54">
        <f t="shared" si="5"/>
        <v>1.2411007321383489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118</v>
      </c>
      <c r="D20" s="90">
        <f>(G20+J20+M20+P20)</f>
        <v>565.16000000000008</v>
      </c>
      <c r="E20" s="53">
        <f>H20+K20+N20+Q20</f>
        <v>607.91</v>
      </c>
      <c r="F20" s="54">
        <f t="shared" si="1"/>
        <v>1.0756422959869769</v>
      </c>
      <c r="G20" s="90">
        <v>0.25</v>
      </c>
      <c r="H20" s="138">
        <v>7.56</v>
      </c>
      <c r="I20" s="54" t="str">
        <f t="shared" si="2"/>
        <v>св.200</v>
      </c>
      <c r="J20" s="90"/>
      <c r="K20" s="146"/>
      <c r="L20" s="54" t="str">
        <f t="shared" si="3"/>
        <v xml:space="preserve"> </v>
      </c>
      <c r="M20" s="90">
        <v>71</v>
      </c>
      <c r="N20" s="53">
        <v>102.05</v>
      </c>
      <c r="O20" s="54">
        <f t="shared" si="4"/>
        <v>1.4373239436619718</v>
      </c>
      <c r="P20" s="90">
        <v>493.91</v>
      </c>
      <c r="Q20" s="53">
        <v>498.3</v>
      </c>
      <c r="R20" s="54">
        <f t="shared" si="5"/>
        <v>1.0088882589945536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179</v>
      </c>
      <c r="D21" s="90">
        <f>(G21+J21+M21+P21)</f>
        <v>439.14</v>
      </c>
      <c r="E21" s="53">
        <f>H21+K21+N21+Q21</f>
        <v>458.84</v>
      </c>
      <c r="F21" s="54">
        <f t="shared" si="1"/>
        <v>1.0448604089811906</v>
      </c>
      <c r="G21" s="90">
        <v>7.6</v>
      </c>
      <c r="H21" s="138">
        <v>6.46</v>
      </c>
      <c r="I21" s="54">
        <f t="shared" si="2"/>
        <v>0.85000000000000009</v>
      </c>
      <c r="J21" s="90"/>
      <c r="K21" s="146">
        <v>0.02</v>
      </c>
      <c r="L21" s="54" t="str">
        <f t="shared" si="3"/>
        <v xml:space="preserve"> </v>
      </c>
      <c r="M21" s="90">
        <v>19.39</v>
      </c>
      <c r="N21" s="53">
        <v>6.1</v>
      </c>
      <c r="O21" s="54">
        <f t="shared" si="4"/>
        <v>0.31459515214027844</v>
      </c>
      <c r="P21" s="90">
        <v>412.15</v>
      </c>
      <c r="Q21" s="53">
        <v>446.26</v>
      </c>
      <c r="R21" s="54">
        <f t="shared" si="5"/>
        <v>1.0827611306563145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117</v>
      </c>
      <c r="D22" s="90">
        <f>(G22+J22+M22+P22)</f>
        <v>466.04</v>
      </c>
      <c r="E22" s="53">
        <f>H22+K22+N22+Q22</f>
        <v>330.65999999999997</v>
      </c>
      <c r="F22" s="54">
        <f t="shared" si="1"/>
        <v>0.70950991331216196</v>
      </c>
      <c r="G22" s="90">
        <v>4.71</v>
      </c>
      <c r="H22" s="138">
        <v>0.08</v>
      </c>
      <c r="I22" s="54">
        <f t="shared" si="2"/>
        <v>1.6985138004246284E-2</v>
      </c>
      <c r="J22" s="90"/>
      <c r="K22" s="146"/>
      <c r="L22" s="54" t="str">
        <f t="shared" si="3"/>
        <v xml:space="preserve"> </v>
      </c>
      <c r="M22" s="90">
        <v>186.79</v>
      </c>
      <c r="N22" s="53">
        <v>72.19</v>
      </c>
      <c r="O22" s="54">
        <f t="shared" si="4"/>
        <v>0.38647679211949248</v>
      </c>
      <c r="P22" s="90">
        <v>274.54000000000002</v>
      </c>
      <c r="Q22" s="53">
        <v>258.39</v>
      </c>
      <c r="R22" s="54">
        <f t="shared" si="5"/>
        <v>0.94117432796678069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6" t="s">
        <v>149</v>
      </c>
      <c r="D23" s="97">
        <f>SUM(D24:D28)</f>
        <v>4132.1900000000005</v>
      </c>
      <c r="E23" s="97">
        <f>SUM(E24:E28)</f>
        <v>5201.66</v>
      </c>
      <c r="F23" s="98">
        <f t="shared" si="1"/>
        <v>1.2588143333196198</v>
      </c>
      <c r="G23" s="97">
        <f>SUM(G24:G28)</f>
        <v>33.56</v>
      </c>
      <c r="H23" s="137">
        <v>1425.46</v>
      </c>
      <c r="I23" s="98" t="str">
        <f t="shared" si="2"/>
        <v>св.200</v>
      </c>
      <c r="J23" s="97">
        <f>SUM(J24:J28)</f>
        <v>0</v>
      </c>
      <c r="K23" s="145"/>
      <c r="L23" s="98" t="str">
        <f t="shared" si="3"/>
        <v xml:space="preserve"> </v>
      </c>
      <c r="M23" s="97">
        <f>SUM(M24:M28)</f>
        <v>1785.4600000000003</v>
      </c>
      <c r="N23" s="97">
        <v>1373.92</v>
      </c>
      <c r="O23" s="98">
        <f t="shared" si="4"/>
        <v>0.7695047774803131</v>
      </c>
      <c r="P23" s="97">
        <f>SUM(P24:P28)</f>
        <v>2313.1699999999996</v>
      </c>
      <c r="Q23" s="97">
        <v>2402.2799999999997</v>
      </c>
      <c r="R23" s="98">
        <f t="shared" si="5"/>
        <v>1.0385228928267269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133</v>
      </c>
      <c r="D24" s="90">
        <f>(G24+J24+M24+P24)</f>
        <v>2620.9700000000003</v>
      </c>
      <c r="E24" s="53">
        <f>H24+K24+N24+Q24</f>
        <v>2633.76</v>
      </c>
      <c r="F24" s="54">
        <f t="shared" si="1"/>
        <v>1.0048798727188788</v>
      </c>
      <c r="G24" s="90">
        <v>30.4</v>
      </c>
      <c r="H24" s="138">
        <v>1412.31</v>
      </c>
      <c r="I24" s="54" t="str">
        <f t="shared" si="2"/>
        <v>св.200</v>
      </c>
      <c r="J24" s="90"/>
      <c r="K24" s="146"/>
      <c r="L24" s="54" t="str">
        <f t="shared" si="3"/>
        <v xml:space="preserve"> </v>
      </c>
      <c r="M24" s="90">
        <v>1474.64</v>
      </c>
      <c r="N24" s="53">
        <v>878.73</v>
      </c>
      <c r="O24" s="54">
        <f t="shared" si="4"/>
        <v>0.5958945912222644</v>
      </c>
      <c r="P24" s="90">
        <v>1115.93</v>
      </c>
      <c r="Q24" s="53">
        <v>342.72</v>
      </c>
      <c r="R24" s="54">
        <f t="shared" si="5"/>
        <v>0.30711603774430296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116</v>
      </c>
      <c r="D25" s="90">
        <f>(G25+J25+M25+P25)</f>
        <v>653.53</v>
      </c>
      <c r="E25" s="53">
        <f>H25+K25+N25+Q25</f>
        <v>991.88999999999987</v>
      </c>
      <c r="F25" s="54">
        <f t="shared" si="1"/>
        <v>1.5177421082429268</v>
      </c>
      <c r="G25" s="90">
        <v>2.02</v>
      </c>
      <c r="H25" s="138">
        <v>9.17</v>
      </c>
      <c r="I25" s="54" t="str">
        <f t="shared" si="2"/>
        <v>св.200</v>
      </c>
      <c r="J25" s="90"/>
      <c r="K25" s="146"/>
      <c r="L25" s="54" t="str">
        <f>IF(K25=0," ",IF(K25/J25*100&gt;200,"св.200",K25/J25))</f>
        <v xml:space="preserve"> </v>
      </c>
      <c r="M25" s="90">
        <v>131</v>
      </c>
      <c r="N25" s="53">
        <v>208.92</v>
      </c>
      <c r="O25" s="54">
        <f t="shared" si="4"/>
        <v>1.5948091603053434</v>
      </c>
      <c r="P25" s="90">
        <v>520.51</v>
      </c>
      <c r="Q25" s="53">
        <v>773.8</v>
      </c>
      <c r="R25" s="54">
        <f t="shared" si="5"/>
        <v>1.4866188930087798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115</v>
      </c>
      <c r="D26" s="90">
        <f>(G26+J26+M26+P26)</f>
        <v>127.88</v>
      </c>
      <c r="E26" s="53">
        <f>H26+K26+N26+Q26</f>
        <v>362.22999999999996</v>
      </c>
      <c r="F26" s="54" t="str">
        <f t="shared" si="1"/>
        <v>св.200</v>
      </c>
      <c r="G26" s="90">
        <v>0.64</v>
      </c>
      <c r="H26" s="138">
        <v>0.52</v>
      </c>
      <c r="I26" s="54">
        <f t="shared" si="2"/>
        <v>0.8125</v>
      </c>
      <c r="J26" s="90"/>
      <c r="K26" s="146"/>
      <c r="L26" s="54" t="str">
        <f t="shared" si="3"/>
        <v xml:space="preserve"> </v>
      </c>
      <c r="M26" s="90">
        <v>5.18</v>
      </c>
      <c r="N26" s="53">
        <v>7.56</v>
      </c>
      <c r="O26" s="54">
        <f t="shared" si="4"/>
        <v>1.4594594594594594</v>
      </c>
      <c r="P26" s="90">
        <v>122.06</v>
      </c>
      <c r="Q26" s="53">
        <v>354.15</v>
      </c>
      <c r="R26" s="54" t="str">
        <f t="shared" si="5"/>
        <v>св.200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114</v>
      </c>
      <c r="D27" s="90">
        <f>(G27+J27+M27+P27)</f>
        <v>415.26</v>
      </c>
      <c r="E27" s="53">
        <f>H27+K27+N27+Q27</f>
        <v>709.62</v>
      </c>
      <c r="F27" s="54">
        <f t="shared" si="1"/>
        <v>1.708857101574917</v>
      </c>
      <c r="G27" s="90">
        <v>0.11</v>
      </c>
      <c r="H27" s="138">
        <v>1.24</v>
      </c>
      <c r="I27" s="54" t="str">
        <f t="shared" si="2"/>
        <v>св.200</v>
      </c>
      <c r="J27" s="90"/>
      <c r="K27" s="146"/>
      <c r="L27" s="54" t="str">
        <f t="shared" si="3"/>
        <v xml:space="preserve"> </v>
      </c>
      <c r="M27" s="90">
        <v>100.16</v>
      </c>
      <c r="N27" s="53">
        <v>187.87</v>
      </c>
      <c r="O27" s="54">
        <f t="shared" si="4"/>
        <v>1.8756988817891376</v>
      </c>
      <c r="P27" s="90">
        <v>314.99</v>
      </c>
      <c r="Q27" s="53">
        <v>520.51</v>
      </c>
      <c r="R27" s="54">
        <f t="shared" si="5"/>
        <v>1.6524651576240514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113</v>
      </c>
      <c r="D28" s="90">
        <f>(G28+J28+M28+P28)</f>
        <v>314.55</v>
      </c>
      <c r="E28" s="53">
        <f>H28+K28+N28+Q28</f>
        <v>504.16</v>
      </c>
      <c r="F28" s="54">
        <f t="shared" si="1"/>
        <v>1.6027976474328405</v>
      </c>
      <c r="G28" s="90">
        <v>0.39</v>
      </c>
      <c r="H28" s="138">
        <v>2.2200000000000002</v>
      </c>
      <c r="I28" s="54" t="str">
        <f t="shared" si="2"/>
        <v>св.200</v>
      </c>
      <c r="J28" s="90"/>
      <c r="K28" s="146"/>
      <c r="L28" s="54" t="str">
        <f t="shared" si="3"/>
        <v xml:space="preserve"> </v>
      </c>
      <c r="M28" s="90">
        <v>74.48</v>
      </c>
      <c r="N28" s="53">
        <v>90.84</v>
      </c>
      <c r="O28" s="54">
        <f t="shared" si="4"/>
        <v>1.219656283566058</v>
      </c>
      <c r="P28" s="90">
        <v>239.68</v>
      </c>
      <c r="Q28" s="53">
        <v>411.1</v>
      </c>
      <c r="R28" s="54">
        <f t="shared" si="5"/>
        <v>1.7152036048064085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6" t="s">
        <v>112</v>
      </c>
      <c r="D29" s="97">
        <f t="shared" ref="D29:J29" si="8">SUM(D30:D40)</f>
        <v>22234.058400000002</v>
      </c>
      <c r="E29" s="97">
        <f t="shared" si="8"/>
        <v>19353.439999999999</v>
      </c>
      <c r="F29" s="97">
        <f t="shared" si="8"/>
        <v>10.394465733643106</v>
      </c>
      <c r="G29" s="97">
        <f t="shared" si="8"/>
        <v>354.69</v>
      </c>
      <c r="H29" s="137">
        <v>546.85</v>
      </c>
      <c r="I29" s="97">
        <f t="shared" si="8"/>
        <v>7.1206669798603794</v>
      </c>
      <c r="J29" s="97">
        <f t="shared" si="8"/>
        <v>0.69840000000000002</v>
      </c>
      <c r="K29" s="145">
        <f>K34+K35</f>
        <v>1.26</v>
      </c>
      <c r="L29" s="98">
        <f t="shared" si="3"/>
        <v>1.8041237113402062</v>
      </c>
      <c r="M29" s="97">
        <f>SUM(M30:M40)</f>
        <v>4019.02</v>
      </c>
      <c r="N29" s="97">
        <v>3575.92</v>
      </c>
      <c r="O29" s="98">
        <f t="shared" si="4"/>
        <v>0.88974924235261332</v>
      </c>
      <c r="P29" s="97">
        <f>SUM(P30:P40)</f>
        <v>17859.649999999998</v>
      </c>
      <c r="Q29" s="97">
        <v>15229.41</v>
      </c>
      <c r="R29" s="98">
        <f t="shared" si="5"/>
        <v>0.85272723709591181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111</v>
      </c>
      <c r="D30" s="90">
        <f t="shared" ref="D30:D40" si="9">(G30+J30+M30+P30)</f>
        <v>984.81000000000006</v>
      </c>
      <c r="E30" s="53">
        <f>H30+K30+N30+Q30</f>
        <v>756.41000000000008</v>
      </c>
      <c r="F30" s="54">
        <f t="shared" si="1"/>
        <v>0.76807709101247956</v>
      </c>
      <c r="G30" s="90">
        <v>6.45</v>
      </c>
      <c r="H30" s="138">
        <v>8.23</v>
      </c>
      <c r="I30" s="54">
        <f t="shared" si="2"/>
        <v>1.2759689922480622</v>
      </c>
      <c r="J30" s="90"/>
      <c r="K30" s="146"/>
      <c r="L30" s="54" t="str">
        <f t="shared" si="3"/>
        <v xml:space="preserve"> </v>
      </c>
      <c r="M30" s="90">
        <v>150.4</v>
      </c>
      <c r="N30" s="53">
        <v>125.11</v>
      </c>
      <c r="O30" s="54">
        <f t="shared" si="4"/>
        <v>0.83184840425531914</v>
      </c>
      <c r="P30" s="90">
        <v>827.96</v>
      </c>
      <c r="Q30" s="53">
        <v>623.07000000000005</v>
      </c>
      <c r="R30" s="54">
        <f t="shared" si="5"/>
        <v>0.75253635441325673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110</v>
      </c>
      <c r="D31" s="90">
        <f t="shared" si="9"/>
        <v>2268.5300000000002</v>
      </c>
      <c r="E31" s="53">
        <f t="shared" ref="E31:E40" si="10">H31+K31+N31+Q31</f>
        <v>1830.06</v>
      </c>
      <c r="F31" s="54">
        <f t="shared" si="1"/>
        <v>0.80671624355860394</v>
      </c>
      <c r="G31" s="90">
        <v>8.3800000000000008</v>
      </c>
      <c r="H31" s="138">
        <v>58.16</v>
      </c>
      <c r="I31" s="54" t="str">
        <f t="shared" si="2"/>
        <v>св.200</v>
      </c>
      <c r="J31" s="90"/>
      <c r="K31" s="146"/>
      <c r="L31" s="54" t="str">
        <f t="shared" si="3"/>
        <v xml:space="preserve"> </v>
      </c>
      <c r="M31" s="90">
        <v>187.79</v>
      </c>
      <c r="N31" s="53">
        <v>224.4</v>
      </c>
      <c r="O31" s="54">
        <f t="shared" si="4"/>
        <v>1.1949518078704937</v>
      </c>
      <c r="P31" s="90">
        <v>2072.36</v>
      </c>
      <c r="Q31" s="53">
        <v>1547.5</v>
      </c>
      <c r="R31" s="54">
        <f t="shared" si="5"/>
        <v>0.74673319307456232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109</v>
      </c>
      <c r="D32" s="90">
        <f t="shared" si="9"/>
        <v>915.1099999999999</v>
      </c>
      <c r="E32" s="53">
        <f t="shared" si="10"/>
        <v>927.54</v>
      </c>
      <c r="F32" s="54">
        <f t="shared" si="1"/>
        <v>1.0135830665165937</v>
      </c>
      <c r="G32" s="90">
        <v>30.82</v>
      </c>
      <c r="H32" s="138">
        <v>125.41</v>
      </c>
      <c r="I32" s="54" t="str">
        <f t="shared" si="2"/>
        <v>св.200</v>
      </c>
      <c r="J32" s="90"/>
      <c r="K32" s="146"/>
      <c r="L32" s="54" t="str">
        <f t="shared" si="3"/>
        <v xml:space="preserve"> </v>
      </c>
      <c r="M32" s="90">
        <v>252.01</v>
      </c>
      <c r="N32" s="53">
        <v>227.11</v>
      </c>
      <c r="O32" s="54">
        <f t="shared" si="4"/>
        <v>0.9011943970477363</v>
      </c>
      <c r="P32" s="90">
        <v>632.28</v>
      </c>
      <c r="Q32" s="53">
        <v>575.02</v>
      </c>
      <c r="R32" s="54">
        <f t="shared" si="5"/>
        <v>0.90943885620294806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108</v>
      </c>
      <c r="D33" s="90">
        <f t="shared" si="9"/>
        <v>1558.8700000000001</v>
      </c>
      <c r="E33" s="53">
        <f t="shared" si="10"/>
        <v>1366.6799999999998</v>
      </c>
      <c r="F33" s="54">
        <f t="shared" si="1"/>
        <v>0.87671197726558325</v>
      </c>
      <c r="G33" s="90">
        <v>15.05</v>
      </c>
      <c r="H33" s="138">
        <v>47.84</v>
      </c>
      <c r="I33" s="54" t="str">
        <f t="shared" si="2"/>
        <v>св.200</v>
      </c>
      <c r="J33" s="90"/>
      <c r="K33" s="146"/>
      <c r="L33" s="54" t="str">
        <f>IF(J33=0," ",IF(K33/J33*100&gt;200,"св.200",K33/J33))</f>
        <v xml:space="preserve"> </v>
      </c>
      <c r="M33" s="90">
        <v>403.37</v>
      </c>
      <c r="N33" s="53">
        <v>420.91</v>
      </c>
      <c r="O33" s="54">
        <f t="shared" si="4"/>
        <v>1.0434836502466718</v>
      </c>
      <c r="P33" s="90">
        <v>1140.45</v>
      </c>
      <c r="Q33" s="53">
        <v>897.93</v>
      </c>
      <c r="R33" s="54">
        <f t="shared" si="5"/>
        <v>0.78734709982901474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107</v>
      </c>
      <c r="D34" s="90">
        <f t="shared" si="9"/>
        <v>5627.67</v>
      </c>
      <c r="E34" s="53">
        <f t="shared" si="10"/>
        <v>2673</v>
      </c>
      <c r="F34" s="54">
        <f t="shared" si="1"/>
        <v>0.47497454541577599</v>
      </c>
      <c r="G34" s="90">
        <v>37.72</v>
      </c>
      <c r="H34" s="138">
        <v>41.13</v>
      </c>
      <c r="I34" s="54">
        <f t="shared" si="2"/>
        <v>1.0904029692470838</v>
      </c>
      <c r="J34" s="90"/>
      <c r="K34" s="146">
        <v>0.36</v>
      </c>
      <c r="L34" s="54" t="str">
        <f t="shared" si="3"/>
        <v xml:space="preserve"> </v>
      </c>
      <c r="M34" s="90">
        <v>952.29</v>
      </c>
      <c r="N34" s="53">
        <v>657.67</v>
      </c>
      <c r="O34" s="54">
        <f t="shared" si="4"/>
        <v>0.69061945415787207</v>
      </c>
      <c r="P34" s="90">
        <v>4637.66</v>
      </c>
      <c r="Q34" s="53">
        <v>1973.84</v>
      </c>
      <c r="R34" s="54">
        <f t="shared" si="5"/>
        <v>0.42561119185106283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106</v>
      </c>
      <c r="D35" s="90">
        <f t="shared" si="9"/>
        <v>2344.8584000000001</v>
      </c>
      <c r="E35" s="53">
        <f t="shared" si="10"/>
        <v>1816.66</v>
      </c>
      <c r="F35" s="54">
        <f t="shared" si="1"/>
        <v>0.774741877803794</v>
      </c>
      <c r="G35" s="90">
        <v>12.72</v>
      </c>
      <c r="H35" s="138">
        <v>6.31</v>
      </c>
      <c r="I35" s="54">
        <f t="shared" si="2"/>
        <v>0.49606918238993702</v>
      </c>
      <c r="J35" s="90">
        <v>0.69840000000000002</v>
      </c>
      <c r="K35" s="146">
        <v>0.9</v>
      </c>
      <c r="L35" s="54">
        <f t="shared" si="3"/>
        <v>1.2886597938144331</v>
      </c>
      <c r="M35" s="90">
        <v>194.33</v>
      </c>
      <c r="N35" s="53">
        <v>224.79</v>
      </c>
      <c r="O35" s="54">
        <f t="shared" si="4"/>
        <v>1.1567436834251015</v>
      </c>
      <c r="P35" s="90">
        <v>2137.11</v>
      </c>
      <c r="Q35" s="53">
        <v>1584.66</v>
      </c>
      <c r="R35" s="54">
        <f t="shared" si="5"/>
        <v>0.74149669413366648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105</v>
      </c>
      <c r="D36" s="90">
        <f t="shared" si="9"/>
        <v>6139.54</v>
      </c>
      <c r="E36" s="53">
        <f t="shared" si="10"/>
        <v>6909.9400000000005</v>
      </c>
      <c r="F36" s="54">
        <f t="shared" si="1"/>
        <v>1.1254817136137236</v>
      </c>
      <c r="G36" s="90">
        <v>198.11</v>
      </c>
      <c r="H36" s="138">
        <v>232.73</v>
      </c>
      <c r="I36" s="54">
        <f t="shared" si="2"/>
        <v>1.1747514007369642</v>
      </c>
      <c r="J36" s="90"/>
      <c r="K36" s="146"/>
      <c r="L36" s="54"/>
      <c r="M36" s="90">
        <v>1300.55</v>
      </c>
      <c r="N36" s="53">
        <v>1018.28</v>
      </c>
      <c r="O36" s="54">
        <f t="shared" si="4"/>
        <v>0.78296105493829538</v>
      </c>
      <c r="P36" s="90">
        <v>4640.88</v>
      </c>
      <c r="Q36" s="53">
        <v>5658.93</v>
      </c>
      <c r="R36" s="54">
        <f t="shared" si="5"/>
        <v>1.219365723742049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104</v>
      </c>
      <c r="D37" s="90">
        <f t="shared" si="9"/>
        <v>254.04000000000002</v>
      </c>
      <c r="E37" s="53">
        <f t="shared" si="10"/>
        <v>164.41</v>
      </c>
      <c r="F37" s="54">
        <f t="shared" ref="F37:F62" si="11">IF(D37=0," ",IF(E37/D37*100&gt;200,"св.200",E37/D37))</f>
        <v>0.64718154621319468</v>
      </c>
      <c r="G37" s="90">
        <v>1.74</v>
      </c>
      <c r="H37" s="138">
        <v>2.1800000000000002</v>
      </c>
      <c r="I37" s="54">
        <f t="shared" si="2"/>
        <v>1.2528735632183909</v>
      </c>
      <c r="J37" s="90"/>
      <c r="K37" s="146"/>
      <c r="L37" s="54" t="str">
        <f t="shared" ref="L37:L65" si="12">IF(J37=0," ",IF(K37/J37*100&gt;200,"св.200",K37/J37))</f>
        <v xml:space="preserve"> </v>
      </c>
      <c r="M37" s="90">
        <v>36.840000000000003</v>
      </c>
      <c r="N37" s="53">
        <v>27.3</v>
      </c>
      <c r="O37" s="54">
        <f t="shared" ref="O37:O67" si="13">IF(M37=0," ",IF(N37/M37*100&gt;200,"св.200",N37/M37))</f>
        <v>0.74104234527687296</v>
      </c>
      <c r="P37" s="90">
        <v>215.46</v>
      </c>
      <c r="Q37" s="53">
        <v>134.93</v>
      </c>
      <c r="R37" s="54">
        <f t="shared" ref="R37:R62" si="14">IF(P37=0," ",IF(Q37/P37*100&gt;200,"св.200",Q37/P37))</f>
        <v>0.62624152975030167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103</v>
      </c>
      <c r="D38" s="90">
        <f t="shared" si="9"/>
        <v>708.93000000000006</v>
      </c>
      <c r="E38" s="53">
        <f t="shared" si="10"/>
        <v>830.01</v>
      </c>
      <c r="F38" s="54">
        <f t="shared" si="11"/>
        <v>1.1707926029368201</v>
      </c>
      <c r="G38" s="90">
        <v>19.95</v>
      </c>
      <c r="H38" s="138">
        <v>16.14</v>
      </c>
      <c r="I38" s="54">
        <f t="shared" si="2"/>
        <v>0.80902255639097753</v>
      </c>
      <c r="J38" s="90"/>
      <c r="K38" s="146"/>
      <c r="L38" s="54" t="str">
        <f t="shared" si="12"/>
        <v xml:space="preserve"> </v>
      </c>
      <c r="M38" s="90">
        <v>261</v>
      </c>
      <c r="N38" s="53">
        <v>279.86</v>
      </c>
      <c r="O38" s="54">
        <f t="shared" si="13"/>
        <v>1.0722605363984674</v>
      </c>
      <c r="P38" s="90">
        <v>427.98</v>
      </c>
      <c r="Q38" s="53">
        <v>534.01</v>
      </c>
      <c r="R38" s="54">
        <f t="shared" si="14"/>
        <v>1.2477452217393334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102</v>
      </c>
      <c r="D39" s="90">
        <f t="shared" si="9"/>
        <v>560.91</v>
      </c>
      <c r="E39" s="53">
        <f t="shared" si="10"/>
        <v>550.14</v>
      </c>
      <c r="F39" s="54">
        <f t="shared" si="11"/>
        <v>0.98079905867251438</v>
      </c>
      <c r="G39" s="90">
        <v>15.37</v>
      </c>
      <c r="H39" s="138">
        <v>0.35</v>
      </c>
      <c r="I39" s="54">
        <f t="shared" si="2"/>
        <v>2.2771633051398829E-2</v>
      </c>
      <c r="J39" s="90"/>
      <c r="K39" s="146"/>
      <c r="L39" s="54" t="str">
        <f t="shared" si="12"/>
        <v xml:space="preserve"> </v>
      </c>
      <c r="M39" s="90">
        <v>160.85</v>
      </c>
      <c r="N39" s="53">
        <v>138.58000000000001</v>
      </c>
      <c r="O39" s="54">
        <f t="shared" si="13"/>
        <v>0.86154802611128389</v>
      </c>
      <c r="P39" s="90">
        <v>384.69</v>
      </c>
      <c r="Q39" s="53">
        <v>411.21</v>
      </c>
      <c r="R39" s="54">
        <f t="shared" si="14"/>
        <v>1.0689386259065741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101</v>
      </c>
      <c r="D40" s="90">
        <f t="shared" si="9"/>
        <v>870.79000000000008</v>
      </c>
      <c r="E40" s="53">
        <f t="shared" si="10"/>
        <v>1528.59</v>
      </c>
      <c r="F40" s="54">
        <f t="shared" si="11"/>
        <v>1.7554060106340217</v>
      </c>
      <c r="G40" s="90">
        <v>8.3800000000000008</v>
      </c>
      <c r="H40" s="138">
        <v>8.3699999999999992</v>
      </c>
      <c r="I40" s="54">
        <f t="shared" si="2"/>
        <v>0.99880668257756544</v>
      </c>
      <c r="J40" s="90"/>
      <c r="K40" s="146"/>
      <c r="L40" s="54" t="str">
        <f t="shared" si="12"/>
        <v xml:space="preserve"> </v>
      </c>
      <c r="M40" s="90">
        <v>119.59</v>
      </c>
      <c r="N40" s="53">
        <v>231.91</v>
      </c>
      <c r="O40" s="54">
        <f t="shared" si="13"/>
        <v>1.9392089639601973</v>
      </c>
      <c r="P40" s="90">
        <v>742.82</v>
      </c>
      <c r="Q40" s="53">
        <v>1288.31</v>
      </c>
      <c r="R40" s="54">
        <f t="shared" si="14"/>
        <v>1.7343501790474136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6" t="s">
        <v>100</v>
      </c>
      <c r="D41" s="97">
        <f>SUM(D42:D46)</f>
        <v>2473.1437000000005</v>
      </c>
      <c r="E41" s="97">
        <f>SUM(E42:E46)</f>
        <v>3467.46</v>
      </c>
      <c r="F41" s="98">
        <f t="shared" si="11"/>
        <v>1.402045501844474</v>
      </c>
      <c r="G41" s="97">
        <f>SUM(G42:G46)</f>
        <v>228.17370000000003</v>
      </c>
      <c r="H41" s="137">
        <v>250.73</v>
      </c>
      <c r="I41" s="98">
        <f t="shared" si="2"/>
        <v>1.098855827818894</v>
      </c>
      <c r="J41" s="97">
        <f>SUM(J42:J46)</f>
        <v>107.95</v>
      </c>
      <c r="K41" s="145">
        <f>K42+K46</f>
        <v>0.41</v>
      </c>
      <c r="L41" s="98">
        <f t="shared" si="12"/>
        <v>3.7980546549328388E-3</v>
      </c>
      <c r="M41" s="97">
        <f>SUM(M42:M46)</f>
        <v>418.57</v>
      </c>
      <c r="N41" s="97">
        <v>632.5</v>
      </c>
      <c r="O41" s="98">
        <f t="shared" si="13"/>
        <v>1.511097307499343</v>
      </c>
      <c r="P41" s="97">
        <f>SUM(P42:P46)</f>
        <v>1718.45</v>
      </c>
      <c r="Q41" s="97">
        <v>2583.8200000000002</v>
      </c>
      <c r="R41" s="98">
        <f t="shared" si="14"/>
        <v>1.5035758968838198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99</v>
      </c>
      <c r="D42" s="90">
        <f>(G42+J42+M42+P42)</f>
        <v>877.91</v>
      </c>
      <c r="E42" s="53">
        <f>H42+K42+N42+Q42</f>
        <v>1131.94</v>
      </c>
      <c r="F42" s="54">
        <f t="shared" si="11"/>
        <v>1.2893576790331585</v>
      </c>
      <c r="G42" s="90">
        <v>176.3</v>
      </c>
      <c r="H42" s="138">
        <v>234.01</v>
      </c>
      <c r="I42" s="54">
        <f t="shared" si="2"/>
        <v>1.3273397617697107</v>
      </c>
      <c r="J42" s="90">
        <v>6.52</v>
      </c>
      <c r="K42" s="146">
        <v>0.3</v>
      </c>
      <c r="L42" s="54">
        <f>IF(K42=0," ",IF(K42/J42*100&gt;200,"св.200",K42/J42))</f>
        <v>4.6012269938650305E-2</v>
      </c>
      <c r="M42" s="90">
        <v>272.7</v>
      </c>
      <c r="N42" s="53">
        <v>388.84</v>
      </c>
      <c r="O42" s="54">
        <f t="shared" si="13"/>
        <v>1.4258892555922258</v>
      </c>
      <c r="P42" s="90">
        <v>422.39</v>
      </c>
      <c r="Q42" s="53">
        <v>508.79</v>
      </c>
      <c r="R42" s="54">
        <f t="shared" si="14"/>
        <v>1.2045502971187765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98</v>
      </c>
      <c r="D43" s="90">
        <f>(G43+J43+M43+P43)</f>
        <v>730.47</v>
      </c>
      <c r="E43" s="53">
        <f>H43+K43+N43+Q43</f>
        <v>1103.5899999999999</v>
      </c>
      <c r="F43" s="54">
        <f t="shared" si="11"/>
        <v>1.5107944200309389</v>
      </c>
      <c r="G43" s="90">
        <v>48.35</v>
      </c>
      <c r="H43" s="138">
        <v>13.79</v>
      </c>
      <c r="I43" s="54">
        <f t="shared" si="2"/>
        <v>0.28521199586349533</v>
      </c>
      <c r="J43" s="90">
        <v>101.4</v>
      </c>
      <c r="K43" s="146"/>
      <c r="L43" s="54">
        <f t="shared" si="12"/>
        <v>0</v>
      </c>
      <c r="M43" s="90">
        <v>28.64</v>
      </c>
      <c r="N43" s="53">
        <v>57.19</v>
      </c>
      <c r="O43" s="54">
        <f t="shared" si="13"/>
        <v>1.9968575418994412</v>
      </c>
      <c r="P43" s="90">
        <v>552.08000000000004</v>
      </c>
      <c r="Q43" s="53">
        <v>1032.6099999999999</v>
      </c>
      <c r="R43" s="54">
        <f t="shared" si="14"/>
        <v>1.8703992175047091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97</v>
      </c>
      <c r="D44" s="90">
        <f>(G44+J44+M44+P44)</f>
        <v>231.99369999999999</v>
      </c>
      <c r="E44" s="53">
        <f>H44+K44+N44+Q44</f>
        <v>361.61</v>
      </c>
      <c r="F44" s="54">
        <f t="shared" si="11"/>
        <v>1.5587061200368804</v>
      </c>
      <c r="G44" s="90">
        <v>1.3699999999999999E-2</v>
      </c>
      <c r="H44" s="138">
        <v>2.35</v>
      </c>
      <c r="I44" s="54" t="str">
        <f t="shared" si="2"/>
        <v>св.200</v>
      </c>
      <c r="J44" s="90"/>
      <c r="K44" s="146"/>
      <c r="L44" s="54" t="str">
        <f t="shared" si="12"/>
        <v xml:space="preserve"> </v>
      </c>
      <c r="M44" s="90">
        <v>32.799999999999997</v>
      </c>
      <c r="N44" s="53">
        <v>34.82</v>
      </c>
      <c r="O44" s="54">
        <f t="shared" si="13"/>
        <v>1.0615853658536587</v>
      </c>
      <c r="P44" s="90">
        <v>199.18</v>
      </c>
      <c r="Q44" s="53">
        <v>324.44</v>
      </c>
      <c r="R44" s="54">
        <f t="shared" si="14"/>
        <v>1.6288784014459283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96</v>
      </c>
      <c r="D45" s="90">
        <f>(G45+J45+M45+P45)</f>
        <v>270.03000000000003</v>
      </c>
      <c r="E45" s="53">
        <f>H45+K45+N45+Q45</f>
        <v>211.04</v>
      </c>
      <c r="F45" s="54">
        <f t="shared" si="11"/>
        <v>0.78154279154168049</v>
      </c>
      <c r="G45" s="90">
        <v>3.49</v>
      </c>
      <c r="H45" s="138">
        <v>0.56999999999999995</v>
      </c>
      <c r="I45" s="54">
        <f t="shared" si="2"/>
        <v>0.163323782234957</v>
      </c>
      <c r="J45" s="90"/>
      <c r="K45" s="146"/>
      <c r="L45" s="54" t="str">
        <f t="shared" si="12"/>
        <v xml:space="preserve"> </v>
      </c>
      <c r="M45" s="90">
        <v>47.99</v>
      </c>
      <c r="N45" s="53">
        <v>53.24</v>
      </c>
      <c r="O45" s="54">
        <f t="shared" si="13"/>
        <v>1.1093977912065014</v>
      </c>
      <c r="P45" s="90">
        <v>218.55</v>
      </c>
      <c r="Q45" s="53">
        <v>157.22999999999999</v>
      </c>
      <c r="R45" s="54">
        <f t="shared" si="14"/>
        <v>0.71942347288949893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180</v>
      </c>
      <c r="D46" s="90">
        <f>(G46+J46+M46+P46)</f>
        <v>362.74</v>
      </c>
      <c r="E46" s="53">
        <f>H46+K46+N46+Q46</f>
        <v>659.28</v>
      </c>
      <c r="F46" s="54">
        <f t="shared" si="11"/>
        <v>1.8175001378397748</v>
      </c>
      <c r="G46" s="90">
        <v>0.02</v>
      </c>
      <c r="H46" s="138">
        <v>0.01</v>
      </c>
      <c r="I46" s="54">
        <f t="shared" si="2"/>
        <v>0.5</v>
      </c>
      <c r="J46" s="90">
        <v>0.03</v>
      </c>
      <c r="K46" s="146">
        <v>0.11</v>
      </c>
      <c r="L46" s="54" t="str">
        <f t="shared" si="12"/>
        <v>св.200</v>
      </c>
      <c r="M46" s="90">
        <v>36.44</v>
      </c>
      <c r="N46" s="53">
        <v>98.41</v>
      </c>
      <c r="O46" s="54" t="str">
        <f t="shared" si="13"/>
        <v>св.200</v>
      </c>
      <c r="P46" s="90">
        <v>326.25</v>
      </c>
      <c r="Q46" s="53">
        <v>560.75</v>
      </c>
      <c r="R46" s="54">
        <f t="shared" si="14"/>
        <v>1.7187739463601532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6" t="s">
        <v>148</v>
      </c>
      <c r="D47" s="97">
        <f>SUM(D48:D54)</f>
        <v>2843.6299999999997</v>
      </c>
      <c r="E47" s="97">
        <f>SUM(E48:E54)</f>
        <v>3242.7299999999996</v>
      </c>
      <c r="F47" s="98">
        <f t="shared" si="11"/>
        <v>1.1403487795528955</v>
      </c>
      <c r="G47" s="97">
        <f>SUM(G48:G54)</f>
        <v>159.29000000000002</v>
      </c>
      <c r="H47" s="137">
        <v>336.94</v>
      </c>
      <c r="I47" s="98" t="str">
        <f t="shared" si="2"/>
        <v>св.200</v>
      </c>
      <c r="J47" s="97">
        <f>SUM(J48:J54)</f>
        <v>2.59</v>
      </c>
      <c r="K47" s="145">
        <f>K50+K54</f>
        <v>1.08</v>
      </c>
      <c r="L47" s="98">
        <f t="shared" si="12"/>
        <v>0.41698841698841704</v>
      </c>
      <c r="M47" s="97">
        <f>SUM(M48:M54)</f>
        <v>970.31</v>
      </c>
      <c r="N47" s="97">
        <v>962.09</v>
      </c>
      <c r="O47" s="98">
        <f t="shared" si="13"/>
        <v>0.99152848058867793</v>
      </c>
      <c r="P47" s="97">
        <f>SUM(P48:P54)</f>
        <v>1711.44</v>
      </c>
      <c r="Q47" s="97">
        <v>1942.6200000000001</v>
      </c>
      <c r="R47" s="98">
        <f t="shared" si="14"/>
        <v>1.1350792315243303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147</v>
      </c>
      <c r="D48" s="90">
        <f t="shared" ref="D48:D54" si="15">(G48+J48+M48+P48)</f>
        <v>1303.6399999999999</v>
      </c>
      <c r="E48" s="53">
        <f>H48+K48+N48+Q48</f>
        <v>1210.97</v>
      </c>
      <c r="F48" s="54">
        <f t="shared" si="11"/>
        <v>0.92891442422754755</v>
      </c>
      <c r="G48" s="90">
        <v>140.38</v>
      </c>
      <c r="H48" s="138">
        <v>293.14999999999998</v>
      </c>
      <c r="I48" s="54" t="str">
        <f t="shared" ref="I48:I54" si="16">IF(G48=0," ",IF(H48/G48*100&gt;200,"св.200",H48/G48))</f>
        <v>св.200</v>
      </c>
      <c r="J48" s="90"/>
      <c r="K48" s="146"/>
      <c r="L48" s="54" t="str">
        <f t="shared" si="12"/>
        <v xml:space="preserve"> </v>
      </c>
      <c r="M48" s="90">
        <v>632.75</v>
      </c>
      <c r="N48" s="53">
        <v>471.61</v>
      </c>
      <c r="O48" s="54">
        <f t="shared" si="13"/>
        <v>0.74533386013433423</v>
      </c>
      <c r="P48" s="90">
        <v>530.51</v>
      </c>
      <c r="Q48" s="53">
        <v>446.21</v>
      </c>
      <c r="R48" s="54">
        <f t="shared" si="14"/>
        <v>0.84109630355695464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95</v>
      </c>
      <c r="D49" s="90">
        <f t="shared" si="15"/>
        <v>314.33999999999997</v>
      </c>
      <c r="E49" s="53">
        <f t="shared" ref="E49:E54" si="17">H49+K49+N49+Q49</f>
        <v>364.34000000000003</v>
      </c>
      <c r="F49" s="54">
        <f t="shared" si="11"/>
        <v>1.1590634344976778</v>
      </c>
      <c r="G49" s="90">
        <v>0.15</v>
      </c>
      <c r="H49" s="138">
        <v>2.15</v>
      </c>
      <c r="I49" s="54" t="str">
        <f>IF(G49=0," ",IF(H49/G49*100&gt;200,"св.200",H49/G49))</f>
        <v>св.200</v>
      </c>
      <c r="J49" s="90"/>
      <c r="K49" s="146"/>
      <c r="L49" s="54" t="str">
        <f t="shared" si="12"/>
        <v xml:space="preserve"> </v>
      </c>
      <c r="M49" s="90">
        <v>34.5</v>
      </c>
      <c r="N49" s="53">
        <v>71.45</v>
      </c>
      <c r="O49" s="54" t="str">
        <f t="shared" si="13"/>
        <v>св.200</v>
      </c>
      <c r="P49" s="90">
        <v>279.69</v>
      </c>
      <c r="Q49" s="53">
        <v>290.74</v>
      </c>
      <c r="R49" s="54">
        <f t="shared" si="14"/>
        <v>1.039508026743895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94</v>
      </c>
      <c r="D50" s="90">
        <f t="shared" si="15"/>
        <v>271.26</v>
      </c>
      <c r="E50" s="53">
        <f t="shared" si="17"/>
        <v>393.6</v>
      </c>
      <c r="F50" s="54">
        <f t="shared" si="11"/>
        <v>1.4510064145100643</v>
      </c>
      <c r="G50" s="90">
        <v>0.31</v>
      </c>
      <c r="H50" s="138">
        <v>0.41</v>
      </c>
      <c r="I50" s="54">
        <f t="shared" si="16"/>
        <v>1.3225806451612903</v>
      </c>
      <c r="J50" s="90">
        <v>1.07</v>
      </c>
      <c r="K50" s="146">
        <v>1.07</v>
      </c>
      <c r="L50" s="54">
        <f t="shared" si="12"/>
        <v>1</v>
      </c>
      <c r="M50" s="90">
        <v>78.22</v>
      </c>
      <c r="N50" s="53">
        <v>107.94</v>
      </c>
      <c r="O50" s="54">
        <f t="shared" si="13"/>
        <v>1.3799539759652262</v>
      </c>
      <c r="P50" s="90">
        <v>191.66</v>
      </c>
      <c r="Q50" s="53">
        <v>284.18</v>
      </c>
      <c r="R50" s="54">
        <f t="shared" si="14"/>
        <v>1.4827298340811854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93</v>
      </c>
      <c r="D51" s="90">
        <f t="shared" si="15"/>
        <v>89.68</v>
      </c>
      <c r="E51" s="53">
        <f>H51+K51+N51+Q51</f>
        <v>277.08000000000004</v>
      </c>
      <c r="F51" s="54" t="str">
        <f t="shared" si="11"/>
        <v>св.200</v>
      </c>
      <c r="G51" s="90">
        <v>4.96</v>
      </c>
      <c r="H51" s="138">
        <v>4.07</v>
      </c>
      <c r="I51" s="54">
        <f t="shared" si="16"/>
        <v>0.82056451612903236</v>
      </c>
      <c r="J51" s="90"/>
      <c r="K51" s="146"/>
      <c r="L51" s="54"/>
      <c r="M51" s="90">
        <v>22.64</v>
      </c>
      <c r="N51" s="53">
        <v>101.18</v>
      </c>
      <c r="O51" s="54" t="str">
        <f t="shared" si="13"/>
        <v>св.200</v>
      </c>
      <c r="P51" s="90">
        <v>62.08</v>
      </c>
      <c r="Q51" s="53">
        <v>171.83</v>
      </c>
      <c r="R51" s="54" t="str">
        <f t="shared" si="14"/>
        <v>св.200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92</v>
      </c>
      <c r="D52" s="90">
        <f t="shared" si="15"/>
        <v>226.41000000000003</v>
      </c>
      <c r="E52" s="53">
        <f t="shared" si="17"/>
        <v>267.67999999999995</v>
      </c>
      <c r="F52" s="54">
        <f t="shared" si="11"/>
        <v>1.1822799346318622</v>
      </c>
      <c r="G52" s="90">
        <v>12.43</v>
      </c>
      <c r="H52" s="138">
        <v>31.79</v>
      </c>
      <c r="I52" s="54" t="str">
        <f t="shared" si="16"/>
        <v>св.200</v>
      </c>
      <c r="J52" s="90"/>
      <c r="K52" s="146"/>
      <c r="L52" s="54" t="str">
        <f t="shared" si="12"/>
        <v xml:space="preserve"> </v>
      </c>
      <c r="M52" s="90">
        <v>91.18</v>
      </c>
      <c r="N52" s="53">
        <v>92.38</v>
      </c>
      <c r="O52" s="54">
        <f t="shared" si="13"/>
        <v>1.0131607808729983</v>
      </c>
      <c r="P52" s="90">
        <v>122.8</v>
      </c>
      <c r="Q52" s="53">
        <v>143.51</v>
      </c>
      <c r="R52" s="54">
        <f t="shared" si="14"/>
        <v>1.1686482084690553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91</v>
      </c>
      <c r="D53" s="90">
        <f t="shared" si="15"/>
        <v>543.1</v>
      </c>
      <c r="E53" s="53">
        <f>H53+K53+N53+Q53</f>
        <v>626.09</v>
      </c>
      <c r="F53" s="54">
        <f t="shared" si="11"/>
        <v>1.152807954336218</v>
      </c>
      <c r="G53" s="90">
        <v>0.86</v>
      </c>
      <c r="H53" s="138">
        <v>2.94</v>
      </c>
      <c r="I53" s="54" t="str">
        <f t="shared" si="16"/>
        <v>св.200</v>
      </c>
      <c r="J53" s="90">
        <v>0.01</v>
      </c>
      <c r="K53" s="146"/>
      <c r="L53" s="54">
        <f t="shared" si="12"/>
        <v>0</v>
      </c>
      <c r="M53" s="90">
        <v>98.48</v>
      </c>
      <c r="N53" s="53">
        <v>103.96</v>
      </c>
      <c r="O53" s="54">
        <f t="shared" si="13"/>
        <v>1.0556458164094231</v>
      </c>
      <c r="P53" s="90">
        <v>443.75</v>
      </c>
      <c r="Q53" s="53">
        <v>519.19000000000005</v>
      </c>
      <c r="R53" s="54">
        <f t="shared" si="14"/>
        <v>1.1700056338028171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90</v>
      </c>
      <c r="D54" s="90">
        <f t="shared" si="15"/>
        <v>95.2</v>
      </c>
      <c r="E54" s="53">
        <f t="shared" si="17"/>
        <v>102.97</v>
      </c>
      <c r="F54" s="54">
        <f t="shared" si="11"/>
        <v>1.0816176470588235</v>
      </c>
      <c r="G54" s="90">
        <v>0.2</v>
      </c>
      <c r="H54" s="138">
        <v>2.4300000000000002</v>
      </c>
      <c r="I54" s="54" t="str">
        <f t="shared" si="16"/>
        <v>св.200</v>
      </c>
      <c r="J54" s="90">
        <v>1.51</v>
      </c>
      <c r="K54" s="146">
        <v>0.01</v>
      </c>
      <c r="L54" s="54">
        <f t="shared" si="12"/>
        <v>6.6225165562913907E-3</v>
      </c>
      <c r="M54" s="90">
        <v>12.54</v>
      </c>
      <c r="N54" s="53">
        <v>13.57</v>
      </c>
      <c r="O54" s="54">
        <f t="shared" si="13"/>
        <v>1.0821371610845296</v>
      </c>
      <c r="P54" s="90">
        <v>80.95</v>
      </c>
      <c r="Q54" s="53">
        <v>86.96</v>
      </c>
      <c r="R54" s="54">
        <f t="shared" si="14"/>
        <v>1.0742433600988264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6" t="s">
        <v>159</v>
      </c>
      <c r="D55" s="97">
        <f>SUM(D56:D61)</f>
        <v>6253.06</v>
      </c>
      <c r="E55" s="97">
        <f>SUM(E56:E61)</f>
        <v>7911.15</v>
      </c>
      <c r="F55" s="98">
        <f t="shared" si="11"/>
        <v>1.2651645754238723</v>
      </c>
      <c r="G55" s="97">
        <f>SUM(G56:G61)</f>
        <v>444.6</v>
      </c>
      <c r="H55" s="137">
        <v>544.76</v>
      </c>
      <c r="I55" s="98">
        <f t="shared" ref="I55:I77" si="18">IF(G55=0," ",IF(H55/G55*100&gt;200,"св.200",H55/G55))</f>
        <v>1.2252811515969411</v>
      </c>
      <c r="J55" s="97">
        <f>SUM(J56:J61)</f>
        <v>0</v>
      </c>
      <c r="K55" s="145">
        <f>K60</f>
        <v>0.11</v>
      </c>
      <c r="L55" s="98" t="str">
        <f t="shared" si="12"/>
        <v xml:space="preserve"> </v>
      </c>
      <c r="M55" s="97">
        <f>SUM(M56:M61)</f>
        <v>1587.2</v>
      </c>
      <c r="N55" s="97">
        <v>1996.31</v>
      </c>
      <c r="O55" s="98">
        <f t="shared" si="13"/>
        <v>1.2577557963709676</v>
      </c>
      <c r="P55" s="97">
        <f>SUM(P56:P61)</f>
        <v>4221.26</v>
      </c>
      <c r="Q55" s="97">
        <v>5369.9699999999993</v>
      </c>
      <c r="R55" s="98">
        <f t="shared" si="14"/>
        <v>1.2721249105717247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165</v>
      </c>
      <c r="D56" s="90">
        <f t="shared" ref="D56:D61" si="19">(G56+J56+M56+P56)</f>
        <v>1291.9099999999999</v>
      </c>
      <c r="E56" s="53">
        <f t="shared" ref="E56:E61" si="20">H56+K56+N56+Q56</f>
        <v>1406.9299999999998</v>
      </c>
      <c r="F56" s="54">
        <f t="shared" si="11"/>
        <v>1.0890309696495886</v>
      </c>
      <c r="G56" s="90">
        <v>435.77</v>
      </c>
      <c r="H56" s="138">
        <v>478.58</v>
      </c>
      <c r="I56" s="54">
        <f t="shared" si="18"/>
        <v>1.0982398971934737</v>
      </c>
      <c r="J56" s="90"/>
      <c r="K56" s="146"/>
      <c r="L56" s="54" t="str">
        <f>IF(K56=0," ",IF(K56/J56*100&gt;200,"св.200",K56/J56))</f>
        <v xml:space="preserve"> </v>
      </c>
      <c r="M56" s="90">
        <v>637.12</v>
      </c>
      <c r="N56" s="53">
        <v>727.28</v>
      </c>
      <c r="O56" s="54">
        <f t="shared" si="13"/>
        <v>1.141511803114013</v>
      </c>
      <c r="P56" s="90">
        <v>219.02</v>
      </c>
      <c r="Q56" s="53">
        <v>201.07</v>
      </c>
      <c r="R56" s="54">
        <f t="shared" si="14"/>
        <v>0.91804401424527438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89</v>
      </c>
      <c r="D57" s="90">
        <f t="shared" si="19"/>
        <v>380.5</v>
      </c>
      <c r="E57" s="53">
        <f t="shared" si="20"/>
        <v>557.16999999999996</v>
      </c>
      <c r="F57" s="54">
        <f t="shared" si="11"/>
        <v>1.4643101182654401</v>
      </c>
      <c r="G57" s="90">
        <v>0.64</v>
      </c>
      <c r="H57" s="138">
        <v>5.72</v>
      </c>
      <c r="I57" s="54" t="str">
        <f t="shared" si="18"/>
        <v>св.200</v>
      </c>
      <c r="J57" s="90"/>
      <c r="K57" s="146"/>
      <c r="L57" s="54" t="str">
        <f t="shared" si="12"/>
        <v xml:space="preserve"> </v>
      </c>
      <c r="M57" s="90">
        <v>105.61</v>
      </c>
      <c r="N57" s="53">
        <v>165.8</v>
      </c>
      <c r="O57" s="54">
        <f t="shared" si="13"/>
        <v>1.569927090237667</v>
      </c>
      <c r="P57" s="90">
        <v>274.25</v>
      </c>
      <c r="Q57" s="53">
        <v>385.65</v>
      </c>
      <c r="R57" s="54">
        <f t="shared" si="14"/>
        <v>1.4061987237921603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88</v>
      </c>
      <c r="D58" s="90">
        <f t="shared" si="19"/>
        <v>578.55000000000007</v>
      </c>
      <c r="E58" s="53">
        <f t="shared" si="20"/>
        <v>555.06000000000006</v>
      </c>
      <c r="F58" s="54">
        <f t="shared" si="11"/>
        <v>0.95939849624060147</v>
      </c>
      <c r="G58" s="90">
        <v>0.79</v>
      </c>
      <c r="H58" s="138">
        <v>6.06</v>
      </c>
      <c r="I58" s="54" t="str">
        <f t="shared" si="18"/>
        <v>св.200</v>
      </c>
      <c r="J58" s="90"/>
      <c r="K58" s="146"/>
      <c r="L58" s="54" t="str">
        <f t="shared" si="12"/>
        <v xml:space="preserve"> </v>
      </c>
      <c r="M58" s="90">
        <v>113.04</v>
      </c>
      <c r="N58" s="53">
        <v>56.76</v>
      </c>
      <c r="O58" s="54">
        <f t="shared" si="13"/>
        <v>0.50212314225053079</v>
      </c>
      <c r="P58" s="90">
        <v>464.72</v>
      </c>
      <c r="Q58" s="53">
        <v>492.24</v>
      </c>
      <c r="R58" s="54">
        <f t="shared" si="14"/>
        <v>1.0592184541229126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87</v>
      </c>
      <c r="D59" s="90">
        <f t="shared" si="19"/>
        <v>623.32999999999993</v>
      </c>
      <c r="E59" s="53">
        <f t="shared" si="20"/>
        <v>453.44000000000005</v>
      </c>
      <c r="F59" s="54">
        <f t="shared" si="11"/>
        <v>0.72744774036224813</v>
      </c>
      <c r="G59" s="90">
        <v>0.28999999999999998</v>
      </c>
      <c r="H59" s="138">
        <v>10.35</v>
      </c>
      <c r="I59" s="54" t="str">
        <f t="shared" si="18"/>
        <v>св.200</v>
      </c>
      <c r="J59" s="90"/>
      <c r="K59" s="146"/>
      <c r="L59" s="54" t="str">
        <f t="shared" si="12"/>
        <v xml:space="preserve"> </v>
      </c>
      <c r="M59" s="90">
        <v>182.47</v>
      </c>
      <c r="N59" s="53">
        <v>368.35</v>
      </c>
      <c r="O59" s="54" t="str">
        <f t="shared" si="13"/>
        <v>св.200</v>
      </c>
      <c r="P59" s="90">
        <v>440.57</v>
      </c>
      <c r="Q59" s="53">
        <v>74.739999999999995</v>
      </c>
      <c r="R59" s="54">
        <f t="shared" si="14"/>
        <v>0.16964387044056561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86</v>
      </c>
      <c r="D60" s="90">
        <f t="shared" si="19"/>
        <v>2906.31</v>
      </c>
      <c r="E60" s="53">
        <f t="shared" si="20"/>
        <v>4290.3100000000004</v>
      </c>
      <c r="F60" s="54">
        <f t="shared" si="11"/>
        <v>1.4762052224298168</v>
      </c>
      <c r="G60" s="90">
        <v>6.82</v>
      </c>
      <c r="H60" s="138">
        <v>40.950000000000003</v>
      </c>
      <c r="I60" s="54" t="str">
        <f t="shared" si="18"/>
        <v>св.200</v>
      </c>
      <c r="J60" s="90"/>
      <c r="K60" s="146">
        <v>0.11</v>
      </c>
      <c r="L60" s="54" t="str">
        <f t="shared" si="12"/>
        <v xml:space="preserve"> </v>
      </c>
      <c r="M60" s="90">
        <v>277.2</v>
      </c>
      <c r="N60" s="53">
        <v>234.25</v>
      </c>
      <c r="O60" s="54">
        <f t="shared" si="13"/>
        <v>0.84505772005772006</v>
      </c>
      <c r="P60" s="90">
        <v>2622.29</v>
      </c>
      <c r="Q60" s="53">
        <v>4015</v>
      </c>
      <c r="R60" s="54">
        <f t="shared" si="14"/>
        <v>1.5311044926381141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85</v>
      </c>
      <c r="D61" s="90">
        <f t="shared" si="19"/>
        <v>472.46000000000004</v>
      </c>
      <c r="E61" s="53">
        <f t="shared" si="20"/>
        <v>648.24</v>
      </c>
      <c r="F61" s="54">
        <f t="shared" si="11"/>
        <v>1.3720526605426913</v>
      </c>
      <c r="G61" s="90">
        <v>0.28999999999999998</v>
      </c>
      <c r="H61" s="138">
        <v>3.1</v>
      </c>
      <c r="I61" s="54" t="str">
        <f t="shared" si="18"/>
        <v>св.200</v>
      </c>
      <c r="J61" s="90"/>
      <c r="K61" s="146"/>
      <c r="L61" s="54" t="str">
        <f t="shared" si="12"/>
        <v xml:space="preserve"> </v>
      </c>
      <c r="M61" s="90">
        <v>271.76</v>
      </c>
      <c r="N61" s="53">
        <v>443.87</v>
      </c>
      <c r="O61" s="54">
        <f t="shared" si="13"/>
        <v>1.6333161613188107</v>
      </c>
      <c r="P61" s="90">
        <v>200.41</v>
      </c>
      <c r="Q61" s="53">
        <v>201.27</v>
      </c>
      <c r="R61" s="54">
        <f t="shared" si="14"/>
        <v>1.0042912030337807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6" t="s">
        <v>146</v>
      </c>
      <c r="D62" s="97">
        <f>SUM(D63:D64,D65:D66,D67)</f>
        <v>7329.2000000000007</v>
      </c>
      <c r="E62" s="97">
        <f>SUM(E63:E64,E65:E66,E67)</f>
        <v>8356.23</v>
      </c>
      <c r="F62" s="98">
        <f t="shared" si="11"/>
        <v>1.1401285269879384</v>
      </c>
      <c r="G62" s="97">
        <f>SUM(G63:G64,G65:G66,G67)</f>
        <v>1041.3399999999999</v>
      </c>
      <c r="H62" s="137">
        <v>1529.6</v>
      </c>
      <c r="I62" s="98">
        <f t="shared" si="18"/>
        <v>1.4688766397142143</v>
      </c>
      <c r="J62" s="97">
        <f>SUM(J63:J64,J65:J66,J67)</f>
        <v>0.65</v>
      </c>
      <c r="K62" s="145"/>
      <c r="L62" s="98">
        <f t="shared" si="12"/>
        <v>0</v>
      </c>
      <c r="M62" s="97">
        <f>SUM(M63:M64,M65:M66,M67)</f>
        <v>1990.8600000000001</v>
      </c>
      <c r="N62" s="97">
        <v>2169.88</v>
      </c>
      <c r="O62" s="98">
        <f t="shared" si="13"/>
        <v>1.0899209386898123</v>
      </c>
      <c r="P62" s="97">
        <f>SUM(P63:P64,P65:P66,P67)</f>
        <v>4296.3500000000004</v>
      </c>
      <c r="Q62" s="97">
        <v>4656.01</v>
      </c>
      <c r="R62" s="98">
        <f t="shared" si="14"/>
        <v>1.0837129191057526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160</v>
      </c>
      <c r="D63" s="90">
        <f t="shared" ref="D63:D94" si="21">(G63+J63+M63+P63)</f>
        <v>2519.42</v>
      </c>
      <c r="E63" s="53">
        <f>H63+K69+N63+Q63</f>
        <v>2376.7799999999997</v>
      </c>
      <c r="F63" s="54">
        <f>IF(E63=0," ",IF(E63/D63*100&gt;200,"св.200",E63/D63))</f>
        <v>0.94338379468290312</v>
      </c>
      <c r="G63" s="90">
        <v>839.75</v>
      </c>
      <c r="H63" s="138">
        <v>1326.6</v>
      </c>
      <c r="I63" s="54">
        <f t="shared" si="18"/>
        <v>1.5797558797261089</v>
      </c>
      <c r="J63" s="90"/>
      <c r="K63" s="147"/>
      <c r="L63" s="54" t="str">
        <f>IF(J63=0," ",IF(K69/J63*100&gt;200,"св.200",K69/J63))</f>
        <v xml:space="preserve"> </v>
      </c>
      <c r="M63" s="90">
        <v>882.69</v>
      </c>
      <c r="N63" s="53">
        <v>610.05999999999995</v>
      </c>
      <c r="O63" s="54">
        <f t="shared" si="13"/>
        <v>0.69113731887752206</v>
      </c>
      <c r="P63" s="90">
        <v>796.98</v>
      </c>
      <c r="Q63" s="53">
        <v>439.38</v>
      </c>
      <c r="R63" s="54">
        <f>IF(Q63=0," ",IF(Q63/P63*100&gt;200,"св.200",Q63/P63))</f>
        <v>0.55130618083264316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84</v>
      </c>
      <c r="D64" s="90">
        <f>(G64+J64+M64+P64)</f>
        <v>2550.2000000000003</v>
      </c>
      <c r="E64" s="53">
        <f>H64+K64+N64+Q64</f>
        <v>3174.3100000000004</v>
      </c>
      <c r="F64" s="54">
        <f>IF(E64=0," ",IF(E64/D64*100&gt;200,"св.200",E64/D64))</f>
        <v>1.244729825111756</v>
      </c>
      <c r="G64" s="90">
        <v>73.27</v>
      </c>
      <c r="H64" s="138">
        <v>82.68</v>
      </c>
      <c r="I64" s="54">
        <f t="shared" si="18"/>
        <v>1.1284290978572404</v>
      </c>
      <c r="J64" s="90">
        <v>0.65</v>
      </c>
      <c r="K64" s="146"/>
      <c r="L64" s="54">
        <f t="shared" si="12"/>
        <v>0</v>
      </c>
      <c r="M64" s="90">
        <v>388.25</v>
      </c>
      <c r="N64" s="53">
        <v>940.35</v>
      </c>
      <c r="O64" s="54" t="str">
        <f t="shared" si="13"/>
        <v>св.200</v>
      </c>
      <c r="P64" s="90">
        <v>2088.0300000000002</v>
      </c>
      <c r="Q64" s="53">
        <v>2151.2800000000002</v>
      </c>
      <c r="R64" s="54">
        <f>IF(Q64=0," ",IF(Q64/P64*100&gt;200,"св.200",Q64/P64))</f>
        <v>1.0302917103681462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83</v>
      </c>
      <c r="D65" s="90">
        <f t="shared" si="21"/>
        <v>842.88</v>
      </c>
      <c r="E65" s="53">
        <f>H65+K65+N65+Q65</f>
        <v>973.21</v>
      </c>
      <c r="F65" s="54">
        <f>IF(E65=0," ",IF(E65/D65*100&gt;200,"св.200",E65/D65))</f>
        <v>1.1546246203492787</v>
      </c>
      <c r="G65" s="90">
        <v>9.39</v>
      </c>
      <c r="H65" s="138">
        <v>5.47</v>
      </c>
      <c r="I65" s="54">
        <f t="shared" si="18"/>
        <v>0.58253461128860484</v>
      </c>
      <c r="J65" s="90"/>
      <c r="K65" s="146"/>
      <c r="L65" s="54" t="str">
        <f t="shared" si="12"/>
        <v xml:space="preserve"> </v>
      </c>
      <c r="M65" s="90">
        <v>273.72000000000003</v>
      </c>
      <c r="N65" s="53">
        <v>378.76</v>
      </c>
      <c r="O65" s="54">
        <f t="shared" si="13"/>
        <v>1.3837498173315796</v>
      </c>
      <c r="P65" s="90">
        <v>559.77</v>
      </c>
      <c r="Q65" s="53">
        <v>588.98</v>
      </c>
      <c r="R65" s="54">
        <f>IF(Q65=0," ",IF(Q65/P65*100&gt;200,"св.200",Q65/P65))</f>
        <v>1.0521821462386338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151</v>
      </c>
      <c r="D66" s="90">
        <f t="shared" si="21"/>
        <v>513.19000000000005</v>
      </c>
      <c r="E66" s="53">
        <f>H66+K66+N66+Q66</f>
        <v>390.19</v>
      </c>
      <c r="F66" s="54">
        <f>IF(E66=0," ",IF(E66/D66*100&gt;200,"св.200",E66/D66))</f>
        <v>0.7603226875036535</v>
      </c>
      <c r="G66" s="90">
        <v>23.06</v>
      </c>
      <c r="H66" s="138">
        <v>27.09</v>
      </c>
      <c r="I66" s="54">
        <f t="shared" si="18"/>
        <v>1.1747614917606246</v>
      </c>
      <c r="J66" s="90"/>
      <c r="K66" s="146"/>
      <c r="L66" s="54" t="str">
        <f>IF(J66=0," ",IF(K66/J66*100&gt;200,"св.200",K66/J66))</f>
        <v xml:space="preserve"> </v>
      </c>
      <c r="M66" s="90">
        <v>191.02</v>
      </c>
      <c r="N66" s="53">
        <v>81.02</v>
      </c>
      <c r="O66" s="54">
        <f t="shared" si="13"/>
        <v>0.42414406868390742</v>
      </c>
      <c r="P66" s="90">
        <v>299.11</v>
      </c>
      <c r="Q66" s="53">
        <v>282.08</v>
      </c>
      <c r="R66" s="54">
        <f>IF(Q66=0," ",IF(Q66/P66*100&gt;200,"св.200",Q66/P66))</f>
        <v>0.943064424459229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152</v>
      </c>
      <c r="D67" s="90">
        <f t="shared" si="21"/>
        <v>903.51</v>
      </c>
      <c r="E67" s="53">
        <f>H67+K67+N67+Q67</f>
        <v>1441.74</v>
      </c>
      <c r="F67" s="54">
        <f>IF(E67=0," ",IF(E67/D67*100&gt;200,"св.200",E67/D67))</f>
        <v>1.5957100640834081</v>
      </c>
      <c r="G67" s="90">
        <v>95.87</v>
      </c>
      <c r="H67" s="138">
        <v>87.76</v>
      </c>
      <c r="I67" s="54">
        <f t="shared" si="18"/>
        <v>0.91540627933660168</v>
      </c>
      <c r="J67" s="90"/>
      <c r="K67" s="146"/>
      <c r="L67" s="54" t="str">
        <f>IF(K67=0," ",IF(K67/J67*100&gt;200,"св.200",K67/J67))</f>
        <v xml:space="preserve"> </v>
      </c>
      <c r="M67" s="90">
        <v>255.18</v>
      </c>
      <c r="N67" s="53">
        <v>159.69</v>
      </c>
      <c r="O67" s="54">
        <f t="shared" si="13"/>
        <v>0.62579355748883136</v>
      </c>
      <c r="P67" s="90">
        <v>552.46</v>
      </c>
      <c r="Q67" s="53">
        <v>1194.29</v>
      </c>
      <c r="R67" s="54" t="str">
        <f>IF(Q67=0," ",IF(Q67/P67*100&gt;200,"св.200",Q67/P67))</f>
        <v>св.200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6" t="s">
        <v>82</v>
      </c>
      <c r="D68" s="97">
        <f>SUM(D69:D73)</f>
        <v>799.74</v>
      </c>
      <c r="E68" s="97">
        <f>SUM(E69:E73)</f>
        <v>773.7700000000001</v>
      </c>
      <c r="F68" s="98">
        <f t="shared" ref="F68:F93" si="22">IF(D68=0," ",IF(E68/D68*100&gt;200,"св.200",E68/D68))</f>
        <v>0.96752694625753377</v>
      </c>
      <c r="G68" s="97">
        <f>SUM(G69:G73)</f>
        <v>9.77</v>
      </c>
      <c r="H68" s="137">
        <v>61.52</v>
      </c>
      <c r="I68" s="98" t="str">
        <f t="shared" si="18"/>
        <v>св.200</v>
      </c>
      <c r="J68" s="97">
        <f>SUM(J69:J73)</f>
        <v>0</v>
      </c>
      <c r="K68" s="145">
        <f>K69</f>
        <v>0.74</v>
      </c>
      <c r="L68" s="98" t="str">
        <f t="shared" ref="L68:L93" si="23">IF(J68=0," ",IF(K68/J68*100&gt;200,"св.200",K68/J68))</f>
        <v xml:space="preserve"> </v>
      </c>
      <c r="M68" s="97">
        <f>SUM(M69:M73)</f>
        <v>131.97</v>
      </c>
      <c r="N68" s="97">
        <v>259.93</v>
      </c>
      <c r="O68" s="98">
        <f t="shared" ref="O68:O93" si="24">IF(M68=0," ",IF(N68/M68*100&gt;200,"св.200",N68/M68))</f>
        <v>1.9696143062817308</v>
      </c>
      <c r="P68" s="97">
        <f>SUM(P69:P73)</f>
        <v>658</v>
      </c>
      <c r="Q68" s="97">
        <v>451.58000000000004</v>
      </c>
      <c r="R68" s="98">
        <f t="shared" ref="R68:R93" si="25">IF(P68=0," ",IF(Q68/P68*100&gt;200,"св.200",Q68/P68))</f>
        <v>0.68629179331307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81</v>
      </c>
      <c r="D69" s="90">
        <f t="shared" si="21"/>
        <v>154.98000000000002</v>
      </c>
      <c r="E69" s="53">
        <f>H69+K69+N69+Q69</f>
        <v>216.66000000000003</v>
      </c>
      <c r="F69" s="54">
        <f t="shared" si="22"/>
        <v>1.3979868370112272</v>
      </c>
      <c r="G69" s="90">
        <v>7.14</v>
      </c>
      <c r="H69" s="138">
        <v>41.99</v>
      </c>
      <c r="I69" s="54" t="str">
        <f t="shared" si="18"/>
        <v>св.200</v>
      </c>
      <c r="J69" s="90"/>
      <c r="K69" s="146">
        <v>0.74</v>
      </c>
      <c r="L69" s="54" t="str">
        <f>IF(J69=0," ",IF(#REF!/J69*100&gt;200,"св.200",#REF!/J69))</f>
        <v xml:space="preserve"> </v>
      </c>
      <c r="M69" s="90">
        <v>52.58</v>
      </c>
      <c r="N69" s="53">
        <v>64.14</v>
      </c>
      <c r="O69" s="54">
        <f t="shared" si="24"/>
        <v>1.2198554583491823</v>
      </c>
      <c r="P69" s="90">
        <v>95.26</v>
      </c>
      <c r="Q69" s="53">
        <v>109.79</v>
      </c>
      <c r="R69" s="54">
        <f t="shared" si="25"/>
        <v>1.1525299181188327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44" t="s">
        <v>80</v>
      </c>
      <c r="D70" s="90">
        <f t="shared" si="21"/>
        <v>48.74</v>
      </c>
      <c r="E70" s="53">
        <f>H70+K70+N70+Q70</f>
        <v>78.17</v>
      </c>
      <c r="F70" s="54">
        <f t="shared" si="22"/>
        <v>1.6038161674189577</v>
      </c>
      <c r="G70" s="90">
        <v>0.09</v>
      </c>
      <c r="H70" s="138"/>
      <c r="I70" s="54">
        <f t="shared" si="18"/>
        <v>0</v>
      </c>
      <c r="J70" s="90"/>
      <c r="K70" s="146"/>
      <c r="L70" s="54" t="str">
        <f t="shared" si="23"/>
        <v xml:space="preserve"> </v>
      </c>
      <c r="M70" s="90">
        <v>5.34</v>
      </c>
      <c r="N70" s="53">
        <v>16.62</v>
      </c>
      <c r="O70" s="54" t="str">
        <f t="shared" si="24"/>
        <v>св.200</v>
      </c>
      <c r="P70" s="90">
        <v>43.31</v>
      </c>
      <c r="Q70" s="53">
        <v>61.55</v>
      </c>
      <c r="R70" s="54">
        <f t="shared" si="25"/>
        <v>1.421149849919187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79</v>
      </c>
      <c r="D71" s="90">
        <f t="shared" si="21"/>
        <v>115.39</v>
      </c>
      <c r="E71" s="53">
        <f>H71+K71+N71+Q71</f>
        <v>161.35</v>
      </c>
      <c r="F71" s="54">
        <f t="shared" si="22"/>
        <v>1.3983014126007451</v>
      </c>
      <c r="G71" s="90">
        <v>0.34</v>
      </c>
      <c r="H71" s="138">
        <v>1.97</v>
      </c>
      <c r="I71" s="54" t="str">
        <f t="shared" si="18"/>
        <v>св.200</v>
      </c>
      <c r="J71" s="90"/>
      <c r="K71" s="146"/>
      <c r="L71" s="54" t="str">
        <f t="shared" si="23"/>
        <v xml:space="preserve"> </v>
      </c>
      <c r="M71" s="90">
        <v>15.51</v>
      </c>
      <c r="N71" s="53">
        <v>9.44</v>
      </c>
      <c r="O71" s="54">
        <f t="shared" si="24"/>
        <v>0.60863958736299162</v>
      </c>
      <c r="P71" s="90">
        <v>99.54</v>
      </c>
      <c r="Q71" s="53">
        <v>149.94</v>
      </c>
      <c r="R71" s="54">
        <f t="shared" si="25"/>
        <v>1.5063291139240504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78</v>
      </c>
      <c r="D72" s="90">
        <f t="shared" si="21"/>
        <v>80.97999999999999</v>
      </c>
      <c r="E72" s="53">
        <f>H72+K72+N72+Q72</f>
        <v>60.09</v>
      </c>
      <c r="F72" s="54">
        <f t="shared" si="22"/>
        <v>0.74203507038775018</v>
      </c>
      <c r="G72" s="92">
        <v>2.14</v>
      </c>
      <c r="H72" s="138">
        <v>0.47</v>
      </c>
      <c r="I72" s="54">
        <f t="shared" si="18"/>
        <v>0.21962616822429903</v>
      </c>
      <c r="J72" s="90"/>
      <c r="K72" s="146"/>
      <c r="L72" s="54" t="str">
        <f t="shared" si="23"/>
        <v xml:space="preserve"> </v>
      </c>
      <c r="M72" s="90">
        <v>11.88</v>
      </c>
      <c r="N72" s="53">
        <v>12.23</v>
      </c>
      <c r="O72" s="54">
        <f t="shared" si="24"/>
        <v>1.0294612794612794</v>
      </c>
      <c r="P72" s="90">
        <v>66.959999999999994</v>
      </c>
      <c r="Q72" s="53">
        <v>47.39</v>
      </c>
      <c r="R72" s="54">
        <f t="shared" si="25"/>
        <v>0.70773596176821996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77</v>
      </c>
      <c r="D73" s="90">
        <f t="shared" si="21"/>
        <v>399.65</v>
      </c>
      <c r="E73" s="53">
        <f>H73+K73+N73+Q73</f>
        <v>257.5</v>
      </c>
      <c r="F73" s="54">
        <f t="shared" si="22"/>
        <v>0.64431377455273364</v>
      </c>
      <c r="G73" s="90">
        <v>0.06</v>
      </c>
      <c r="H73" s="138">
        <v>17.09</v>
      </c>
      <c r="I73" s="54" t="str">
        <f t="shared" si="18"/>
        <v>св.200</v>
      </c>
      <c r="J73" s="90"/>
      <c r="K73" s="146"/>
      <c r="L73" s="54" t="str">
        <f t="shared" si="23"/>
        <v xml:space="preserve"> </v>
      </c>
      <c r="M73" s="90">
        <v>46.66</v>
      </c>
      <c r="N73" s="53">
        <v>157.5</v>
      </c>
      <c r="O73" s="54" t="str">
        <f t="shared" si="24"/>
        <v>св.200</v>
      </c>
      <c r="P73" s="90">
        <v>352.93</v>
      </c>
      <c r="Q73" s="53">
        <v>82.91</v>
      </c>
      <c r="R73" s="54">
        <f t="shared" si="25"/>
        <v>0.23491910577168276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6" t="s">
        <v>76</v>
      </c>
      <c r="D74" s="97">
        <f>SUM(D75:D77,D78)</f>
        <v>3024.2</v>
      </c>
      <c r="E74" s="97">
        <f>SUM(E75:E77,E78)</f>
        <v>2594.25</v>
      </c>
      <c r="F74" s="98">
        <f t="shared" si="22"/>
        <v>0.8578301699623041</v>
      </c>
      <c r="G74" s="97">
        <f>SUM(G75:G77,G78)</f>
        <v>1046.8700000000001</v>
      </c>
      <c r="H74" s="137">
        <v>929.86</v>
      </c>
      <c r="I74" s="98">
        <f t="shared" si="18"/>
        <v>0.88822871989836361</v>
      </c>
      <c r="J74" s="97">
        <f>SUM(J75:J77,J78)</f>
        <v>0</v>
      </c>
      <c r="K74" s="145"/>
      <c r="L74" s="98" t="str">
        <f t="shared" si="23"/>
        <v xml:space="preserve"> </v>
      </c>
      <c r="M74" s="97">
        <f>SUM(M75:M77,M78)</f>
        <v>293.07</v>
      </c>
      <c r="N74" s="97">
        <v>282.18</v>
      </c>
      <c r="O74" s="98">
        <f t="shared" si="24"/>
        <v>0.96284164192854949</v>
      </c>
      <c r="P74" s="97">
        <f>SUM(P75:P77,P78)</f>
        <v>1684.2600000000002</v>
      </c>
      <c r="Q74" s="97">
        <v>1382.21</v>
      </c>
      <c r="R74" s="98">
        <f t="shared" si="25"/>
        <v>0.82066308052200954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75</v>
      </c>
      <c r="D75" s="90">
        <f t="shared" si="21"/>
        <v>1769.45</v>
      </c>
      <c r="E75" s="53">
        <f>H75+K75+N75+Q75</f>
        <v>1266.27</v>
      </c>
      <c r="F75" s="54">
        <f t="shared" si="22"/>
        <v>0.71562915030094099</v>
      </c>
      <c r="G75" s="90">
        <v>1043.6600000000001</v>
      </c>
      <c r="H75" s="138">
        <v>917.03</v>
      </c>
      <c r="I75" s="54">
        <f t="shared" si="18"/>
        <v>0.87866738209761786</v>
      </c>
      <c r="J75" s="90"/>
      <c r="K75" s="146"/>
      <c r="L75" s="54" t="str">
        <f t="shared" si="23"/>
        <v xml:space="preserve"> </v>
      </c>
      <c r="M75" s="90">
        <v>154.01</v>
      </c>
      <c r="N75" s="53">
        <v>175.82</v>
      </c>
      <c r="O75" s="54">
        <f t="shared" si="24"/>
        <v>1.1416141808973443</v>
      </c>
      <c r="P75" s="90">
        <v>571.78</v>
      </c>
      <c r="Q75" s="53">
        <v>173.42</v>
      </c>
      <c r="R75" s="54">
        <f t="shared" si="25"/>
        <v>0.30329847144006433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74</v>
      </c>
      <c r="D76" s="90">
        <f t="shared" si="21"/>
        <v>385.84</v>
      </c>
      <c r="E76" s="53">
        <f>H76+K76+N76+Q76</f>
        <v>351.78999999999996</v>
      </c>
      <c r="F76" s="54">
        <f t="shared" si="22"/>
        <v>0.91175098486419237</v>
      </c>
      <c r="G76" s="90">
        <v>1.68</v>
      </c>
      <c r="H76" s="138">
        <v>1.25</v>
      </c>
      <c r="I76" s="54">
        <f t="shared" si="18"/>
        <v>0.74404761904761907</v>
      </c>
      <c r="J76" s="90"/>
      <c r="K76" s="146"/>
      <c r="L76" s="54" t="str">
        <f t="shared" si="23"/>
        <v xml:space="preserve"> </v>
      </c>
      <c r="M76" s="90">
        <v>76.95</v>
      </c>
      <c r="N76" s="53">
        <v>33.03</v>
      </c>
      <c r="O76" s="54">
        <f t="shared" si="24"/>
        <v>0.42923976608187137</v>
      </c>
      <c r="P76" s="90">
        <v>307.20999999999998</v>
      </c>
      <c r="Q76" s="53">
        <v>317.51</v>
      </c>
      <c r="R76" s="54">
        <f t="shared" si="25"/>
        <v>1.0335275544415872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153</v>
      </c>
      <c r="D77" s="90">
        <f t="shared" si="21"/>
        <v>370.87</v>
      </c>
      <c r="E77" s="53">
        <f>H77+K77+N77+Q77</f>
        <v>435.93</v>
      </c>
      <c r="F77" s="54">
        <f>IF(E77=0," ",IF(E77/D77*100&gt;200,"св.200",E77/D77))</f>
        <v>1.1754253512012296</v>
      </c>
      <c r="G77" s="90">
        <v>0.76</v>
      </c>
      <c r="H77" s="138">
        <v>1.22</v>
      </c>
      <c r="I77" s="54">
        <f t="shared" si="18"/>
        <v>1.6052631578947367</v>
      </c>
      <c r="J77" s="90"/>
      <c r="K77" s="146"/>
      <c r="L77" s="55"/>
      <c r="M77" s="90">
        <v>32.44</v>
      </c>
      <c r="N77" s="53">
        <v>40.090000000000003</v>
      </c>
      <c r="O77" s="54">
        <f t="shared" si="24"/>
        <v>1.2358199753390877</v>
      </c>
      <c r="P77" s="90">
        <v>337.67</v>
      </c>
      <c r="Q77" s="53">
        <v>394.62</v>
      </c>
      <c r="R77" s="54">
        <f>IF(Q77=0," ",IF(Q77/P77*100&gt;200,"св.200",Q77/P77))</f>
        <v>1.1686557881955755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73</v>
      </c>
      <c r="D78" s="90">
        <f t="shared" si="21"/>
        <v>498.04</v>
      </c>
      <c r="E78" s="53">
        <f>H78+K78+N78+Q78</f>
        <v>540.26</v>
      </c>
      <c r="F78" s="54">
        <f t="shared" si="22"/>
        <v>1.0847723074451852</v>
      </c>
      <c r="G78" s="90">
        <v>0.77</v>
      </c>
      <c r="H78" s="138">
        <v>10.36</v>
      </c>
      <c r="I78" s="54" t="str">
        <f t="shared" ref="I78:I101" si="26">IF(G78=0," ",IF(H78/G78*100&gt;200,"св.200",H78/G78))</f>
        <v>св.200</v>
      </c>
      <c r="J78" s="90"/>
      <c r="K78" s="146"/>
      <c r="L78" s="54" t="str">
        <f t="shared" si="23"/>
        <v xml:space="preserve"> </v>
      </c>
      <c r="M78" s="90">
        <v>29.67</v>
      </c>
      <c r="N78" s="53">
        <v>33.24</v>
      </c>
      <c r="O78" s="54">
        <f t="shared" si="24"/>
        <v>1.1203235591506573</v>
      </c>
      <c r="P78" s="90">
        <v>467.6</v>
      </c>
      <c r="Q78" s="53">
        <v>496.66</v>
      </c>
      <c r="R78" s="54">
        <f t="shared" si="25"/>
        <v>1.062147134302823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6" t="s">
        <v>72</v>
      </c>
      <c r="D79" s="97">
        <f>SUM(D80:D82,D81)</f>
        <v>1729.45</v>
      </c>
      <c r="E79" s="97">
        <f>SUM(E80:E82,E81)</f>
        <v>2908.2999999999997</v>
      </c>
      <c r="F79" s="98">
        <f t="shared" si="22"/>
        <v>1.6816328890687788</v>
      </c>
      <c r="G79" s="97">
        <f>SUM(G80:G82,G81)</f>
        <v>135.46</v>
      </c>
      <c r="H79" s="137">
        <v>259.95000000000005</v>
      </c>
      <c r="I79" s="98">
        <f t="shared" si="26"/>
        <v>1.919016683891924</v>
      </c>
      <c r="J79" s="97">
        <f>SUM(J80:J82,J81)</f>
        <v>0</v>
      </c>
      <c r="K79" s="145">
        <f>K81</f>
        <v>115.92</v>
      </c>
      <c r="L79" s="98" t="str">
        <f t="shared" si="23"/>
        <v xml:space="preserve"> </v>
      </c>
      <c r="M79" s="97">
        <f>SUM(M80:M82,M81)</f>
        <v>547.6</v>
      </c>
      <c r="N79" s="97">
        <v>751.09999999999991</v>
      </c>
      <c r="O79" s="98">
        <f t="shared" si="24"/>
        <v>1.3716216216216215</v>
      </c>
      <c r="P79" s="97">
        <f>SUM(P80:P82,P81)</f>
        <v>1046.3900000000001</v>
      </c>
      <c r="Q79" s="97">
        <v>1485.15</v>
      </c>
      <c r="R79" s="98">
        <f t="shared" si="25"/>
        <v>1.4193082884966408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71</v>
      </c>
      <c r="D80" s="90">
        <f t="shared" si="21"/>
        <v>735.37</v>
      </c>
      <c r="E80" s="53">
        <f>H80+K80+N80+Q80</f>
        <v>1066.6600000000001</v>
      </c>
      <c r="F80" s="54">
        <f>IF(E80=0," ",IF(E80/D80*100&gt;200,"св.200",E80/D80))</f>
        <v>1.4505079075839376</v>
      </c>
      <c r="G80" s="90">
        <v>133.65</v>
      </c>
      <c r="H80" s="138">
        <v>257.91000000000003</v>
      </c>
      <c r="I80" s="54">
        <f t="shared" si="26"/>
        <v>1.9297418630751966</v>
      </c>
      <c r="J80" s="90"/>
      <c r="K80" s="146"/>
      <c r="L80" s="54" t="str">
        <f t="shared" si="23"/>
        <v xml:space="preserve"> </v>
      </c>
      <c r="M80" s="90">
        <v>267.23</v>
      </c>
      <c r="N80" s="53">
        <v>359.84</v>
      </c>
      <c r="O80" s="54">
        <f t="shared" si="24"/>
        <v>1.3465554017138792</v>
      </c>
      <c r="P80" s="90">
        <v>334.49</v>
      </c>
      <c r="Q80" s="53">
        <v>448.91</v>
      </c>
      <c r="R80" s="56">
        <f>IF(Q80=0," ",IF(Q80/P80*100&gt;200,"св.200",Q80/P80))</f>
        <v>1.342073006666866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70</v>
      </c>
      <c r="D81" s="90">
        <f t="shared" si="21"/>
        <v>100.17</v>
      </c>
      <c r="E81" s="53">
        <f>H81+K81+N81+Q81</f>
        <v>296.17999999999995</v>
      </c>
      <c r="F81" s="54" t="str">
        <f>IF(E81=0," ",IF(E81/D81*100&gt;200,"св.200",E81/D81))</f>
        <v>св.200</v>
      </c>
      <c r="G81" s="90">
        <v>0.62</v>
      </c>
      <c r="H81" s="138">
        <v>0.09</v>
      </c>
      <c r="I81" s="54">
        <f t="shared" si="26"/>
        <v>0.14516129032258063</v>
      </c>
      <c r="J81" s="90"/>
      <c r="K81" s="146">
        <v>115.92</v>
      </c>
      <c r="L81" s="54" t="str">
        <f t="shared" si="23"/>
        <v xml:space="preserve"> </v>
      </c>
      <c r="M81" s="90">
        <v>64.849999999999994</v>
      </c>
      <c r="N81" s="53">
        <v>115.82</v>
      </c>
      <c r="O81" s="54">
        <f t="shared" si="24"/>
        <v>1.7859676175790287</v>
      </c>
      <c r="P81" s="90">
        <v>34.700000000000003</v>
      </c>
      <c r="Q81" s="53">
        <v>64.349999999999994</v>
      </c>
      <c r="R81" s="56">
        <f>IF(Q81=0," ",IF(Q81/P81*100&gt;200,"св.200",Q81/P81))</f>
        <v>1.8544668587896251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154</v>
      </c>
      <c r="D82" s="90">
        <f>(G82+J82+M82+P82)</f>
        <v>793.74</v>
      </c>
      <c r="E82" s="53">
        <f>H82+K82+N82+Q82</f>
        <v>1249.28</v>
      </c>
      <c r="F82" s="54">
        <f>IF(E82=0," ",IF(E82/D82*100&gt;200,"св.200",E82/D82))</f>
        <v>1.5739158918537557</v>
      </c>
      <c r="G82" s="90">
        <v>0.56999999999999995</v>
      </c>
      <c r="H82" s="138">
        <v>1.95</v>
      </c>
      <c r="I82" s="54" t="str">
        <f>IF(G82=0," ",IF(H82/G82*100&gt;200,"св.200",H82/G82))</f>
        <v>св.200</v>
      </c>
      <c r="J82" s="90"/>
      <c r="K82" s="146"/>
      <c r="L82" s="55"/>
      <c r="M82" s="90">
        <v>150.66999999999999</v>
      </c>
      <c r="N82" s="53">
        <v>275.44</v>
      </c>
      <c r="O82" s="54">
        <f>IF(M82=0," ",IF(N82/M82*100&gt;200,"св.200",N82/M82))</f>
        <v>1.8281011482046858</v>
      </c>
      <c r="P82" s="90">
        <v>642.5</v>
      </c>
      <c r="Q82" s="53">
        <v>971.89</v>
      </c>
      <c r="R82" s="54">
        <f>IF(Q82=0," ",IF(Q82/P82*100&gt;200,"св.200",Q82/P82))</f>
        <v>1.5126692607003891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6" t="s">
        <v>145</v>
      </c>
      <c r="D83" s="97">
        <f>SUM(D84:D88)</f>
        <v>18094.640000000003</v>
      </c>
      <c r="E83" s="97">
        <f>SUM(E84:E88)</f>
        <v>19663.38</v>
      </c>
      <c r="F83" s="98">
        <f t="shared" si="22"/>
        <v>1.0866963918596888</v>
      </c>
      <c r="G83" s="97">
        <f>SUM(G84:G88)</f>
        <v>210.84</v>
      </c>
      <c r="H83" s="137">
        <v>679.76</v>
      </c>
      <c r="I83" s="98" t="str">
        <f t="shared" si="26"/>
        <v>св.200</v>
      </c>
      <c r="J83" s="97">
        <f>SUM(J84:J88)</f>
        <v>0</v>
      </c>
      <c r="K83" s="145">
        <f>K88</f>
        <v>0.28999999999999998</v>
      </c>
      <c r="L83" s="98" t="str">
        <f t="shared" si="23"/>
        <v xml:space="preserve"> </v>
      </c>
      <c r="M83" s="97">
        <f>SUM(M84:M88)</f>
        <v>1870.4399999999998</v>
      </c>
      <c r="N83" s="97">
        <v>1897.04</v>
      </c>
      <c r="O83" s="98">
        <f t="shared" si="24"/>
        <v>1.0142212527533629</v>
      </c>
      <c r="P83" s="97">
        <f>SUM(P84:P88)</f>
        <v>16013.36</v>
      </c>
      <c r="Q83" s="97">
        <v>17086.29</v>
      </c>
      <c r="R83" s="98">
        <f t="shared" si="25"/>
        <v>1.0670021781812187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166</v>
      </c>
      <c r="D84" s="90">
        <f t="shared" si="21"/>
        <v>15067.65</v>
      </c>
      <c r="E84" s="53">
        <f>H84+K84+N84+Q84</f>
        <v>16719.86</v>
      </c>
      <c r="F84" s="54">
        <f t="shared" si="22"/>
        <v>1.1096527992089014</v>
      </c>
      <c r="G84" s="90">
        <v>181.8</v>
      </c>
      <c r="H84" s="138">
        <v>237.86</v>
      </c>
      <c r="I84" s="54">
        <f t="shared" si="26"/>
        <v>1.3083608360836083</v>
      </c>
      <c r="J84" s="90"/>
      <c r="K84" s="146"/>
      <c r="L84" s="54" t="str">
        <f>IF(K84=0," ",IF(K84/J84*100&gt;200,"св.200",K84/J84))</f>
        <v xml:space="preserve"> </v>
      </c>
      <c r="M84" s="90">
        <v>1031.29</v>
      </c>
      <c r="N84" s="53">
        <v>886.58</v>
      </c>
      <c r="O84" s="54">
        <f t="shared" si="24"/>
        <v>0.85968059420725507</v>
      </c>
      <c r="P84" s="90">
        <v>13854.56</v>
      </c>
      <c r="Q84" s="53">
        <v>15595.42</v>
      </c>
      <c r="R84" s="54">
        <f t="shared" si="25"/>
        <v>1.1256524927532885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144</v>
      </c>
      <c r="D85" s="90">
        <f t="shared" si="21"/>
        <v>1565.3</v>
      </c>
      <c r="E85" s="53">
        <f>H85+K85+N85+Q85</f>
        <v>952.14</v>
      </c>
      <c r="F85" s="54">
        <f t="shared" si="22"/>
        <v>0.60827956302306263</v>
      </c>
      <c r="G85" s="90">
        <v>28.66</v>
      </c>
      <c r="H85" s="138">
        <v>427.9</v>
      </c>
      <c r="I85" s="54" t="str">
        <f t="shared" si="26"/>
        <v>св.200</v>
      </c>
      <c r="J85" s="90"/>
      <c r="K85" s="146"/>
      <c r="L85" s="54" t="str">
        <f>IF(J85=0," ",IF(K85/J85*100&gt;200,"св.200",K85/J85))</f>
        <v xml:space="preserve"> </v>
      </c>
      <c r="M85" s="90">
        <v>345.07</v>
      </c>
      <c r="N85" s="53">
        <v>241.1</v>
      </c>
      <c r="O85" s="54">
        <f t="shared" si="24"/>
        <v>0.69869881473324258</v>
      </c>
      <c r="P85" s="90">
        <v>1191.57</v>
      </c>
      <c r="Q85" s="53">
        <v>283.14</v>
      </c>
      <c r="R85" s="54">
        <f t="shared" si="25"/>
        <v>0.23761927540975353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69</v>
      </c>
      <c r="D86" s="90">
        <f t="shared" si="21"/>
        <v>895.54</v>
      </c>
      <c r="E86" s="53">
        <f>H86+K86+N86+Q86</f>
        <v>1348.75</v>
      </c>
      <c r="F86" s="54">
        <f t="shared" si="22"/>
        <v>1.5060745472005719</v>
      </c>
      <c r="G86" s="90">
        <v>0.16</v>
      </c>
      <c r="H86" s="138">
        <v>13.48</v>
      </c>
      <c r="I86" s="54" t="str">
        <f t="shared" si="26"/>
        <v>св.200</v>
      </c>
      <c r="J86" s="90"/>
      <c r="K86" s="146"/>
      <c r="L86" s="54" t="str">
        <f>IF(J86=0," ",IF(K86/J86*100&gt;200,"св.200",K86/J86))</f>
        <v xml:space="preserve"> </v>
      </c>
      <c r="M86" s="90">
        <v>381.76</v>
      </c>
      <c r="N86" s="53">
        <v>640.67999999999995</v>
      </c>
      <c r="O86" s="54">
        <f t="shared" si="24"/>
        <v>1.6782271584241408</v>
      </c>
      <c r="P86" s="90">
        <v>513.62</v>
      </c>
      <c r="Q86" s="53">
        <v>694.59</v>
      </c>
      <c r="R86" s="54">
        <f t="shared" si="25"/>
        <v>1.352342198512519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68</v>
      </c>
      <c r="D87" s="90">
        <f t="shared" si="21"/>
        <v>451.27</v>
      </c>
      <c r="E87" s="53">
        <f>H87+K87+N87+Q87</f>
        <v>538.54999999999995</v>
      </c>
      <c r="F87" s="54">
        <f t="shared" si="22"/>
        <v>1.1934097103729473</v>
      </c>
      <c r="G87" s="90">
        <v>0.14000000000000001</v>
      </c>
      <c r="H87" s="138">
        <v>0.44</v>
      </c>
      <c r="I87" s="54" t="str">
        <f t="shared" si="26"/>
        <v>св.200</v>
      </c>
      <c r="J87" s="90"/>
      <c r="K87" s="146"/>
      <c r="L87" s="54" t="str">
        <f>IF(J87=0," ",IF(K87/J87*100&gt;200,"св.200",K87/J87))</f>
        <v xml:space="preserve"> </v>
      </c>
      <c r="M87" s="90">
        <v>62.04</v>
      </c>
      <c r="N87" s="53">
        <v>117.05</v>
      </c>
      <c r="O87" s="54">
        <f t="shared" si="24"/>
        <v>1.8866860090264346</v>
      </c>
      <c r="P87" s="90">
        <v>389.09</v>
      </c>
      <c r="Q87" s="53">
        <v>421.06</v>
      </c>
      <c r="R87" s="54">
        <f t="shared" si="25"/>
        <v>1.0821660798272894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67</v>
      </c>
      <c r="D88" s="90">
        <f t="shared" si="21"/>
        <v>114.88</v>
      </c>
      <c r="E88" s="53">
        <f>H88+K88+N88+Q88</f>
        <v>104.08</v>
      </c>
      <c r="F88" s="54">
        <f t="shared" si="22"/>
        <v>0.90598885793871864</v>
      </c>
      <c r="G88" s="90">
        <v>0.08</v>
      </c>
      <c r="H88" s="138">
        <v>0.08</v>
      </c>
      <c r="I88" s="54">
        <f t="shared" si="26"/>
        <v>1</v>
      </c>
      <c r="J88" s="90"/>
      <c r="K88" s="146">
        <v>0.28999999999999998</v>
      </c>
      <c r="L88" s="54" t="str">
        <f t="shared" si="23"/>
        <v xml:space="preserve"> </v>
      </c>
      <c r="M88" s="90">
        <v>50.28</v>
      </c>
      <c r="N88" s="53">
        <v>11.63</v>
      </c>
      <c r="O88" s="54">
        <f t="shared" si="24"/>
        <v>0.23130469371519491</v>
      </c>
      <c r="P88" s="90">
        <v>64.52</v>
      </c>
      <c r="Q88" s="53">
        <v>92.08</v>
      </c>
      <c r="R88" s="54">
        <f t="shared" si="25"/>
        <v>1.4271543707377559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6" t="s">
        <v>143</v>
      </c>
      <c r="D89" s="97">
        <f>SUM(D90:D94)</f>
        <v>3379.18</v>
      </c>
      <c r="E89" s="97">
        <f>SUM(E90:E94)</f>
        <v>5290.0300000000007</v>
      </c>
      <c r="F89" s="98">
        <f t="shared" si="22"/>
        <v>1.5654774235169482</v>
      </c>
      <c r="G89" s="97">
        <f>SUM(G90:G94)</f>
        <v>316.13</v>
      </c>
      <c r="H89" s="137">
        <v>369.24</v>
      </c>
      <c r="I89" s="98">
        <f t="shared" si="26"/>
        <v>1.1680005061208998</v>
      </c>
      <c r="J89" s="97">
        <f>SUM(J90:J94)</f>
        <v>0</v>
      </c>
      <c r="K89" s="145"/>
      <c r="L89" s="98" t="str">
        <f t="shared" si="23"/>
        <v xml:space="preserve"> </v>
      </c>
      <c r="M89" s="97">
        <f>SUM(M90:M94)</f>
        <v>1174.22</v>
      </c>
      <c r="N89" s="97">
        <v>2254.0500000000002</v>
      </c>
      <c r="O89" s="98">
        <f t="shared" si="24"/>
        <v>1.9196147229650322</v>
      </c>
      <c r="P89" s="97">
        <f>SUM(P90:P94)</f>
        <v>1888.83</v>
      </c>
      <c r="Q89" s="97">
        <v>2666.7400000000002</v>
      </c>
      <c r="R89" s="98">
        <f t="shared" si="25"/>
        <v>1.4118475458352526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181</v>
      </c>
      <c r="D90" s="90">
        <f t="shared" si="21"/>
        <v>1542.56</v>
      </c>
      <c r="E90" s="53">
        <f>H90+K90+N90+Q90</f>
        <v>2851.02</v>
      </c>
      <c r="F90" s="54">
        <f t="shared" si="22"/>
        <v>1.848239290530028</v>
      </c>
      <c r="G90" s="90">
        <v>287.61</v>
      </c>
      <c r="H90" s="138">
        <v>345.01</v>
      </c>
      <c r="I90" s="54">
        <f t="shared" si="26"/>
        <v>1.1995758144709849</v>
      </c>
      <c r="J90" s="90"/>
      <c r="K90" s="146"/>
      <c r="L90" s="54" t="str">
        <f t="shared" si="23"/>
        <v xml:space="preserve"> </v>
      </c>
      <c r="M90" s="90">
        <v>893.35</v>
      </c>
      <c r="N90" s="53">
        <v>1923.3</v>
      </c>
      <c r="O90" s="54" t="str">
        <f t="shared" si="24"/>
        <v>св.200</v>
      </c>
      <c r="P90" s="90">
        <v>361.6</v>
      </c>
      <c r="Q90" s="53">
        <v>582.71</v>
      </c>
      <c r="R90" s="54">
        <f>IF(P90=0," ",IF(Q90/P90*100&gt;200,"св.200",Q90/P90))</f>
        <v>1.6114767699115045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66</v>
      </c>
      <c r="D91" s="90">
        <f t="shared" si="21"/>
        <v>200.51</v>
      </c>
      <c r="E91" s="53">
        <f>H91+K91+N91+Q91</f>
        <v>135.58000000000001</v>
      </c>
      <c r="F91" s="54">
        <f t="shared" si="22"/>
        <v>0.67617575183282641</v>
      </c>
      <c r="G91" s="90">
        <v>8.1999999999999993</v>
      </c>
      <c r="H91" s="138">
        <v>5.4</v>
      </c>
      <c r="I91" s="54">
        <f t="shared" si="26"/>
        <v>0.6585365853658538</v>
      </c>
      <c r="J91" s="90"/>
      <c r="K91" s="146"/>
      <c r="L91" s="54" t="str">
        <f t="shared" si="23"/>
        <v xml:space="preserve"> </v>
      </c>
      <c r="M91" s="90">
        <v>23.17</v>
      </c>
      <c r="N91" s="53">
        <v>42.75</v>
      </c>
      <c r="O91" s="54">
        <f t="shared" si="24"/>
        <v>1.845058264997842</v>
      </c>
      <c r="P91" s="90">
        <v>169.14</v>
      </c>
      <c r="Q91" s="53">
        <v>87.43</v>
      </c>
      <c r="R91" s="54">
        <f t="shared" si="25"/>
        <v>0.51690906940995629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65</v>
      </c>
      <c r="D92" s="90">
        <f t="shared" si="21"/>
        <v>1089.6600000000001</v>
      </c>
      <c r="E92" s="53">
        <f>H92+K92+N92+Q92</f>
        <v>1403.65</v>
      </c>
      <c r="F92" s="54">
        <f t="shared" si="22"/>
        <v>1.288154103114733</v>
      </c>
      <c r="G92" s="90">
        <v>17.02</v>
      </c>
      <c r="H92" s="138">
        <v>15.5</v>
      </c>
      <c r="I92" s="54">
        <f t="shared" si="26"/>
        <v>0.91069330199764986</v>
      </c>
      <c r="J92" s="90"/>
      <c r="K92" s="146"/>
      <c r="L92" s="54" t="str">
        <f t="shared" si="23"/>
        <v xml:space="preserve"> </v>
      </c>
      <c r="M92" s="90">
        <v>106.18</v>
      </c>
      <c r="N92" s="53">
        <v>80.19</v>
      </c>
      <c r="O92" s="54">
        <f t="shared" si="24"/>
        <v>0.75522697306460718</v>
      </c>
      <c r="P92" s="90">
        <v>966.46</v>
      </c>
      <c r="Q92" s="53">
        <v>1307.96</v>
      </c>
      <c r="R92" s="54">
        <f t="shared" si="25"/>
        <v>1.3533514061626968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64</v>
      </c>
      <c r="D93" s="90">
        <f t="shared" si="21"/>
        <v>344.62</v>
      </c>
      <c r="E93" s="53">
        <f>H93+K93+N93+Q93</f>
        <v>626.14</v>
      </c>
      <c r="F93" s="54">
        <f t="shared" si="22"/>
        <v>1.8168997736637456</v>
      </c>
      <c r="G93" s="90">
        <v>2.85</v>
      </c>
      <c r="H93" s="138">
        <v>2.85</v>
      </c>
      <c r="I93" s="54">
        <f>IF(G93&lt;=0.01," ",IF(H93/G93*100&gt;200,"св.200",H93/G93))</f>
        <v>1</v>
      </c>
      <c r="J93" s="90"/>
      <c r="K93" s="146"/>
      <c r="L93" s="54" t="str">
        <f t="shared" si="23"/>
        <v xml:space="preserve"> </v>
      </c>
      <c r="M93" s="90">
        <v>94.24</v>
      </c>
      <c r="N93" s="53">
        <v>144.88</v>
      </c>
      <c r="O93" s="54">
        <f t="shared" si="24"/>
        <v>1.537351443123939</v>
      </c>
      <c r="P93" s="90">
        <v>247.53</v>
      </c>
      <c r="Q93" s="53">
        <v>478.41</v>
      </c>
      <c r="R93" s="54">
        <f t="shared" si="25"/>
        <v>1.9327354260089686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63</v>
      </c>
      <c r="D94" s="90">
        <f t="shared" si="21"/>
        <v>201.82999999999998</v>
      </c>
      <c r="E94" s="53">
        <f>H94+K94+N94+Q94</f>
        <v>273.64</v>
      </c>
      <c r="F94" s="54">
        <f t="shared" ref="F94:F125" si="27">IF(D94=0," ",IF(E94/D94*100&gt;200,"св.200",E94/D94))</f>
        <v>1.3557944805033939</v>
      </c>
      <c r="G94" s="90">
        <v>0.45</v>
      </c>
      <c r="H94" s="138">
        <v>0.48</v>
      </c>
      <c r="I94" s="54">
        <f t="shared" si="26"/>
        <v>1.0666666666666667</v>
      </c>
      <c r="J94" s="90"/>
      <c r="K94" s="146"/>
      <c r="L94" s="54" t="str">
        <f>IF(J94=0," ",IF(K94/J94*100&gt;200,"св.200",K94/J94))</f>
        <v xml:space="preserve"> </v>
      </c>
      <c r="M94" s="90">
        <v>57.28</v>
      </c>
      <c r="N94" s="53">
        <v>62.93</v>
      </c>
      <c r="O94" s="54">
        <f t="shared" ref="O94:O125" si="28">IF(M94=0," ",IF(N94/M94*100&gt;200,"св.200",N94/M94))</f>
        <v>1.0986382681564246</v>
      </c>
      <c r="P94" s="90">
        <v>144.1</v>
      </c>
      <c r="Q94" s="53">
        <v>210.23</v>
      </c>
      <c r="R94" s="54">
        <f t="shared" ref="R94:R125" si="29">IF(P94=0," ",IF(Q94/P94*100&gt;200,"св.200",Q94/P94))</f>
        <v>1.4589174184594031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6" t="s">
        <v>62</v>
      </c>
      <c r="D95" s="97">
        <f>SUM(D96:D99)</f>
        <v>5969.01</v>
      </c>
      <c r="E95" s="97">
        <f>SUM(E96:E99)</f>
        <v>6296.6100000000006</v>
      </c>
      <c r="F95" s="98">
        <f t="shared" si="27"/>
        <v>1.0548834731387617</v>
      </c>
      <c r="G95" s="97">
        <f>SUM(G96:G99)</f>
        <v>344.58</v>
      </c>
      <c r="H95" s="137">
        <v>878.99</v>
      </c>
      <c r="I95" s="98" t="str">
        <f t="shared" si="26"/>
        <v>св.200</v>
      </c>
      <c r="J95" s="97">
        <f>SUM(J96:J99)</f>
        <v>0</v>
      </c>
      <c r="K95" s="145"/>
      <c r="L95" s="98" t="str">
        <f t="shared" ref="L95:L125" si="30">IF(J95=0," ",IF(K95/J95*100&gt;200,"св.200",K95/J95))</f>
        <v xml:space="preserve"> </v>
      </c>
      <c r="M95" s="97">
        <f>SUM(M96:M99)</f>
        <v>2576.3399999999997</v>
      </c>
      <c r="N95" s="97">
        <v>2461.21</v>
      </c>
      <c r="O95" s="98">
        <f t="shared" si="28"/>
        <v>0.95531257520358348</v>
      </c>
      <c r="P95" s="97">
        <f>SUM(P96:P99)</f>
        <v>3048.09</v>
      </c>
      <c r="Q95" s="97">
        <v>2956.41</v>
      </c>
      <c r="R95" s="98">
        <f t="shared" si="29"/>
        <v>0.96992214796807175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61</v>
      </c>
      <c r="D96" s="90">
        <f t="shared" ref="D96:D141" si="31">(G96+J96+M96+P96)</f>
        <v>3323.0499999999997</v>
      </c>
      <c r="E96" s="53">
        <f>H96+K96+N96+Q96</f>
        <v>3923.6</v>
      </c>
      <c r="F96" s="54">
        <f t="shared" si="27"/>
        <v>1.1807225290019712</v>
      </c>
      <c r="G96" s="90">
        <v>228.18</v>
      </c>
      <c r="H96" s="138">
        <v>853.42</v>
      </c>
      <c r="I96" s="54" t="str">
        <f t="shared" si="26"/>
        <v>св.200</v>
      </c>
      <c r="J96" s="90"/>
      <c r="K96" s="146"/>
      <c r="L96" s="54" t="str">
        <f t="shared" si="30"/>
        <v xml:space="preserve"> </v>
      </c>
      <c r="M96" s="90">
        <v>1879</v>
      </c>
      <c r="N96" s="53">
        <v>1833.76</v>
      </c>
      <c r="O96" s="54">
        <f t="shared" si="28"/>
        <v>0.97592336349121878</v>
      </c>
      <c r="P96" s="90">
        <v>1215.8699999999999</v>
      </c>
      <c r="Q96" s="53">
        <v>1236.42</v>
      </c>
      <c r="R96" s="54">
        <f t="shared" si="29"/>
        <v>1.0169014779540577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60</v>
      </c>
      <c r="D97" s="90">
        <f t="shared" si="31"/>
        <v>1652.04</v>
      </c>
      <c r="E97" s="53">
        <f>H97+K97+N97+Q97</f>
        <v>1250.31</v>
      </c>
      <c r="F97" s="54">
        <f t="shared" si="27"/>
        <v>0.75682792184208614</v>
      </c>
      <c r="G97" s="90">
        <v>114.46</v>
      </c>
      <c r="H97" s="138">
        <v>21.83</v>
      </c>
      <c r="I97" s="54">
        <f t="shared" si="26"/>
        <v>0.19072164948453607</v>
      </c>
      <c r="J97" s="90"/>
      <c r="K97" s="146"/>
      <c r="L97" s="54" t="str">
        <f t="shared" si="30"/>
        <v xml:space="preserve"> </v>
      </c>
      <c r="M97" s="90">
        <v>466.89</v>
      </c>
      <c r="N97" s="53">
        <v>330.48</v>
      </c>
      <c r="O97" s="54">
        <f t="shared" si="28"/>
        <v>0.70783268007453581</v>
      </c>
      <c r="P97" s="90">
        <v>1070.69</v>
      </c>
      <c r="Q97" s="53">
        <v>898</v>
      </c>
      <c r="R97" s="54">
        <f t="shared" si="29"/>
        <v>0.83871148511707394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59</v>
      </c>
      <c r="D98" s="90">
        <f t="shared" si="31"/>
        <v>586.46</v>
      </c>
      <c r="E98" s="53">
        <f>H98+K98+N98+Q98</f>
        <v>615.52</v>
      </c>
      <c r="F98" s="54">
        <f t="shared" si="27"/>
        <v>1.0495515465675407</v>
      </c>
      <c r="G98" s="90">
        <v>0.65</v>
      </c>
      <c r="H98" s="138">
        <v>0.22</v>
      </c>
      <c r="I98" s="54">
        <f t="shared" si="26"/>
        <v>0.33846153846153842</v>
      </c>
      <c r="J98" s="90"/>
      <c r="K98" s="146"/>
      <c r="L98" s="54" t="str">
        <f t="shared" si="30"/>
        <v xml:space="preserve"> </v>
      </c>
      <c r="M98" s="90">
        <v>138.29</v>
      </c>
      <c r="N98" s="53">
        <v>150.43</v>
      </c>
      <c r="O98" s="54">
        <f t="shared" si="28"/>
        <v>1.0877865355412539</v>
      </c>
      <c r="P98" s="90">
        <v>447.52</v>
      </c>
      <c r="Q98" s="53">
        <v>464.87</v>
      </c>
      <c r="R98" s="54">
        <f t="shared" si="29"/>
        <v>1.0387692170182339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58</v>
      </c>
      <c r="D99" s="90">
        <f t="shared" si="31"/>
        <v>407.46</v>
      </c>
      <c r="E99" s="53">
        <f>H99+K99+N99+Q99</f>
        <v>507.18</v>
      </c>
      <c r="F99" s="54">
        <f t="shared" si="27"/>
        <v>1.2447356795759095</v>
      </c>
      <c r="G99" s="90">
        <v>1.29</v>
      </c>
      <c r="H99" s="138">
        <v>3.52</v>
      </c>
      <c r="I99" s="54" t="str">
        <f t="shared" si="26"/>
        <v>св.200</v>
      </c>
      <c r="J99" s="95"/>
      <c r="K99" s="146"/>
      <c r="L99" s="54" t="str">
        <f t="shared" si="30"/>
        <v xml:space="preserve"> </v>
      </c>
      <c r="M99" s="90">
        <v>92.16</v>
      </c>
      <c r="N99" s="53">
        <v>146.54</v>
      </c>
      <c r="O99" s="54">
        <f t="shared" si="28"/>
        <v>1.5900607638888888</v>
      </c>
      <c r="P99" s="90">
        <v>314.01</v>
      </c>
      <c r="Q99" s="53">
        <v>357.12</v>
      </c>
      <c r="R99" s="54">
        <f t="shared" si="29"/>
        <v>1.1372886213814848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6" t="s">
        <v>142</v>
      </c>
      <c r="D100" s="97">
        <f>SUM(D101:D106)</f>
        <v>4907.8900000000003</v>
      </c>
      <c r="E100" s="97">
        <f>SUM(E101:E106)</f>
        <v>4181.57</v>
      </c>
      <c r="F100" s="98">
        <f t="shared" si="27"/>
        <v>0.85200972311930367</v>
      </c>
      <c r="G100" s="97">
        <f>SUM(G101:G106)</f>
        <v>232.81000000000003</v>
      </c>
      <c r="H100" s="137">
        <v>161.35</v>
      </c>
      <c r="I100" s="98">
        <f t="shared" si="26"/>
        <v>0.69305442206090795</v>
      </c>
      <c r="J100" s="97">
        <f>SUM(J101:J106)</f>
        <v>0</v>
      </c>
      <c r="K100" s="145"/>
      <c r="L100" s="98" t="str">
        <f t="shared" si="30"/>
        <v xml:space="preserve"> </v>
      </c>
      <c r="M100" s="97">
        <f>SUM(M101:M106)</f>
        <v>502.29</v>
      </c>
      <c r="N100" s="97">
        <v>550.04</v>
      </c>
      <c r="O100" s="98">
        <f t="shared" si="28"/>
        <v>1.0950646041131615</v>
      </c>
      <c r="P100" s="97">
        <f>SUM(P101:P106)</f>
        <v>4172.79</v>
      </c>
      <c r="Q100" s="97">
        <v>3470.18</v>
      </c>
      <c r="R100" s="98">
        <f t="shared" si="29"/>
        <v>0.831621049705353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141</v>
      </c>
      <c r="D101" s="90">
        <f t="shared" si="31"/>
        <v>1174.0899999999999</v>
      </c>
      <c r="E101" s="53">
        <f>H101+K101+N101+Q101</f>
        <v>1117.1799999999998</v>
      </c>
      <c r="F101" s="54">
        <f>IF(D101=0," ",IF(E101/D101*100&gt;200,"св.200",E101/D101))</f>
        <v>0.95152841775332375</v>
      </c>
      <c r="G101" s="90">
        <v>174.95</v>
      </c>
      <c r="H101" s="138">
        <v>154.16999999999999</v>
      </c>
      <c r="I101" s="54">
        <f t="shared" si="26"/>
        <v>0.88122320663046583</v>
      </c>
      <c r="J101" s="90"/>
      <c r="K101" s="146"/>
      <c r="L101" s="54" t="str">
        <f t="shared" si="30"/>
        <v xml:space="preserve"> </v>
      </c>
      <c r="M101" s="90">
        <v>269.22000000000003</v>
      </c>
      <c r="N101" s="53">
        <v>295.10000000000002</v>
      </c>
      <c r="O101" s="54">
        <f t="shared" si="28"/>
        <v>1.0961295594680929</v>
      </c>
      <c r="P101" s="90">
        <v>729.92</v>
      </c>
      <c r="Q101" s="53">
        <v>667.91</v>
      </c>
      <c r="R101" s="54">
        <f t="shared" si="29"/>
        <v>0.91504548443665057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57</v>
      </c>
      <c r="D102" s="90">
        <f t="shared" si="31"/>
        <v>262.25</v>
      </c>
      <c r="E102" s="53">
        <f>H102+K102+N102+Q102</f>
        <v>166.6</v>
      </c>
      <c r="F102" s="54">
        <f>IF(D102=0," ",IF(E102/D102*100&gt;200,"св.200",E102/D102))</f>
        <v>0.63527168732125827</v>
      </c>
      <c r="G102" s="90">
        <v>38.92</v>
      </c>
      <c r="H102" s="138">
        <v>4.76</v>
      </c>
      <c r="I102" s="54">
        <f t="shared" ref="I102:I108" si="32">IF(G102=0," ",IF(H102/G102*100&gt;200,"св.200",H102/G102))</f>
        <v>0.12230215827338128</v>
      </c>
      <c r="J102" s="90"/>
      <c r="K102" s="146"/>
      <c r="L102" s="54" t="str">
        <f t="shared" si="30"/>
        <v xml:space="preserve"> </v>
      </c>
      <c r="M102" s="90">
        <v>52.27</v>
      </c>
      <c r="N102" s="53">
        <v>35.85</v>
      </c>
      <c r="O102" s="54">
        <f t="shared" si="28"/>
        <v>0.68586187105414198</v>
      </c>
      <c r="P102" s="90">
        <v>171.06</v>
      </c>
      <c r="Q102" s="53">
        <v>125.99</v>
      </c>
      <c r="R102" s="54">
        <f t="shared" si="29"/>
        <v>0.73652519583771769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56</v>
      </c>
      <c r="D103" s="90">
        <f t="shared" si="31"/>
        <v>900.91</v>
      </c>
      <c r="E103" s="53">
        <f t="shared" ref="E103:E141" si="33">H103+K103+N103+Q103</f>
        <v>870.71</v>
      </c>
      <c r="F103" s="54">
        <f>IF(D103=0," ",IF(E103/D103*100&gt;200,"св.200",E103/D103))</f>
        <v>0.96647833856878052</v>
      </c>
      <c r="G103" s="90">
        <v>12.46</v>
      </c>
      <c r="H103" s="138">
        <v>0.56999999999999995</v>
      </c>
      <c r="I103" s="54">
        <f t="shared" si="32"/>
        <v>4.5746388443017649E-2</v>
      </c>
      <c r="J103" s="90"/>
      <c r="K103" s="146"/>
      <c r="L103" s="54" t="str">
        <f t="shared" si="30"/>
        <v xml:space="preserve"> </v>
      </c>
      <c r="M103" s="90">
        <v>56.64</v>
      </c>
      <c r="N103" s="53">
        <v>57.77</v>
      </c>
      <c r="O103" s="54">
        <f t="shared" si="28"/>
        <v>1.0199505649717515</v>
      </c>
      <c r="P103" s="90">
        <v>831.81</v>
      </c>
      <c r="Q103" s="53">
        <v>812.37</v>
      </c>
      <c r="R103" s="54">
        <f t="shared" si="29"/>
        <v>0.9766292783207704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55</v>
      </c>
      <c r="D104" s="90">
        <f t="shared" si="31"/>
        <v>752.26</v>
      </c>
      <c r="E104" s="53">
        <f t="shared" si="33"/>
        <v>617.87</v>
      </c>
      <c r="F104" s="54">
        <f t="shared" si="27"/>
        <v>0.82135166033020501</v>
      </c>
      <c r="G104" s="90">
        <v>0.96</v>
      </c>
      <c r="H104" s="138">
        <v>1.23</v>
      </c>
      <c r="I104" s="54">
        <f t="shared" si="32"/>
        <v>1.28125</v>
      </c>
      <c r="J104" s="90"/>
      <c r="K104" s="146"/>
      <c r="L104" s="54" t="str">
        <f t="shared" si="30"/>
        <v xml:space="preserve"> </v>
      </c>
      <c r="M104" s="90">
        <v>38.24</v>
      </c>
      <c r="N104" s="53">
        <v>29.21</v>
      </c>
      <c r="O104" s="54">
        <f t="shared" si="28"/>
        <v>0.76385983263598323</v>
      </c>
      <c r="P104" s="90">
        <v>713.06</v>
      </c>
      <c r="Q104" s="53">
        <v>587.42999999999995</v>
      </c>
      <c r="R104" s="54">
        <f t="shared" si="29"/>
        <v>0.82381566768574876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54</v>
      </c>
      <c r="D105" s="90">
        <f t="shared" si="31"/>
        <v>831</v>
      </c>
      <c r="E105" s="53">
        <f t="shared" si="33"/>
        <v>553.79</v>
      </c>
      <c r="F105" s="54">
        <f t="shared" si="27"/>
        <v>0.66641395908543921</v>
      </c>
      <c r="G105" s="90">
        <v>5.15</v>
      </c>
      <c r="H105" s="138">
        <v>0.1</v>
      </c>
      <c r="I105" s="54">
        <f t="shared" si="32"/>
        <v>1.9417475728155338E-2</v>
      </c>
      <c r="J105" s="90"/>
      <c r="K105" s="146"/>
      <c r="L105" s="54" t="str">
        <f t="shared" si="30"/>
        <v xml:space="preserve"> </v>
      </c>
      <c r="M105" s="90">
        <v>19.73</v>
      </c>
      <c r="N105" s="53">
        <v>6.51</v>
      </c>
      <c r="O105" s="54">
        <f t="shared" si="28"/>
        <v>0.32995438418651796</v>
      </c>
      <c r="P105" s="90">
        <v>806.12</v>
      </c>
      <c r="Q105" s="53">
        <v>547.17999999999995</v>
      </c>
      <c r="R105" s="54">
        <f t="shared" si="29"/>
        <v>0.67878231528804633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53</v>
      </c>
      <c r="D106" s="90">
        <f t="shared" si="31"/>
        <v>987.38000000000011</v>
      </c>
      <c r="E106" s="53">
        <f t="shared" si="33"/>
        <v>855.42</v>
      </c>
      <c r="F106" s="54">
        <f t="shared" si="27"/>
        <v>0.86635337965119796</v>
      </c>
      <c r="G106" s="90">
        <v>0.37</v>
      </c>
      <c r="H106" s="138">
        <v>0.52</v>
      </c>
      <c r="I106" s="54">
        <f t="shared" si="32"/>
        <v>1.4054054054054055</v>
      </c>
      <c r="J106" s="90"/>
      <c r="K106" s="146"/>
      <c r="L106" s="54" t="str">
        <f>IF(J106=0," ",IF(K106/J106*100&gt;200,"св.200",K106/J106))</f>
        <v xml:space="preserve"> </v>
      </c>
      <c r="M106" s="90">
        <v>66.19</v>
      </c>
      <c r="N106" s="53">
        <v>125.6</v>
      </c>
      <c r="O106" s="54">
        <f t="shared" si="28"/>
        <v>1.8975676084000603</v>
      </c>
      <c r="P106" s="90">
        <v>920.82</v>
      </c>
      <c r="Q106" s="53">
        <v>729.3</v>
      </c>
      <c r="R106" s="54">
        <f t="shared" si="29"/>
        <v>0.79201146803935618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6" t="s">
        <v>170</v>
      </c>
      <c r="D107" s="97">
        <f>SUM(D108:D113)</f>
        <v>3627.0699999999997</v>
      </c>
      <c r="E107" s="97">
        <f>SUM(E108:E113)</f>
        <v>4529.9700000000012</v>
      </c>
      <c r="F107" s="98">
        <f t="shared" si="27"/>
        <v>1.2489337123353013</v>
      </c>
      <c r="G107" s="97">
        <f>SUM(G108:G113)</f>
        <v>43.300000000000004</v>
      </c>
      <c r="H107" s="137">
        <v>70.19</v>
      </c>
      <c r="I107" s="98">
        <f t="shared" si="32"/>
        <v>1.621016166281755</v>
      </c>
      <c r="J107" s="97">
        <f>SUM(J108:J113)</f>
        <v>0</v>
      </c>
      <c r="K107" s="145">
        <f>K109+K110</f>
        <v>15.47</v>
      </c>
      <c r="L107" s="98" t="str">
        <f t="shared" si="30"/>
        <v xml:space="preserve"> </v>
      </c>
      <c r="M107" s="97">
        <f>SUM(M108:M113)</f>
        <v>1072.45</v>
      </c>
      <c r="N107" s="97">
        <v>1405.3200000000002</v>
      </c>
      <c r="O107" s="98">
        <f t="shared" si="28"/>
        <v>1.3103827684274325</v>
      </c>
      <c r="P107" s="97">
        <f>SUM(P108:P113)</f>
        <v>2511.3200000000002</v>
      </c>
      <c r="Q107" s="97">
        <v>3038.99</v>
      </c>
      <c r="R107" s="98">
        <f t="shared" si="29"/>
        <v>1.2101165920711019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167</v>
      </c>
      <c r="D108" s="90">
        <f t="shared" si="31"/>
        <v>1167.3200000000002</v>
      </c>
      <c r="E108" s="53">
        <f t="shared" si="33"/>
        <v>1674.28</v>
      </c>
      <c r="F108" s="54">
        <f t="shared" si="27"/>
        <v>1.4342939382517217</v>
      </c>
      <c r="G108" s="90">
        <v>18.87</v>
      </c>
      <c r="H108" s="138">
        <v>12.41</v>
      </c>
      <c r="I108" s="54">
        <f t="shared" si="32"/>
        <v>0.6576576576576576</v>
      </c>
      <c r="J108" s="90"/>
      <c r="K108" s="146"/>
      <c r="L108" s="54" t="str">
        <f t="shared" si="30"/>
        <v xml:space="preserve"> </v>
      </c>
      <c r="M108" s="90">
        <v>389.1</v>
      </c>
      <c r="N108" s="53">
        <v>647.6</v>
      </c>
      <c r="O108" s="54">
        <f t="shared" si="28"/>
        <v>1.6643536365972758</v>
      </c>
      <c r="P108" s="90">
        <v>759.35</v>
      </c>
      <c r="Q108" s="53">
        <v>1014.27</v>
      </c>
      <c r="R108" s="54">
        <f t="shared" si="29"/>
        <v>1.3357081714624348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162</v>
      </c>
      <c r="D109" s="90">
        <f t="shared" si="31"/>
        <v>952.39</v>
      </c>
      <c r="E109" s="53">
        <f t="shared" si="33"/>
        <v>1258.77</v>
      </c>
      <c r="F109" s="54">
        <f t="shared" si="27"/>
        <v>1.321695943888533</v>
      </c>
      <c r="G109" s="90">
        <v>5.03</v>
      </c>
      <c r="H109" s="138">
        <v>3.95</v>
      </c>
      <c r="I109" s="54">
        <f t="shared" ref="I109:I136" si="34">IF(G109=0," ",IF(H109/G109*100&gt;200,"св.200",H109/G109))</f>
        <v>0.78528827037773363</v>
      </c>
      <c r="J109" s="90"/>
      <c r="K109" s="146">
        <v>0.66</v>
      </c>
      <c r="L109" s="54" t="str">
        <f t="shared" si="30"/>
        <v xml:space="preserve"> </v>
      </c>
      <c r="M109" s="90">
        <v>137.35</v>
      </c>
      <c r="N109" s="53">
        <v>176.42</v>
      </c>
      <c r="O109" s="54">
        <f t="shared" si="28"/>
        <v>1.2844557699308337</v>
      </c>
      <c r="P109" s="90">
        <v>810.01</v>
      </c>
      <c r="Q109" s="53">
        <v>1077.74</v>
      </c>
      <c r="R109" s="54">
        <f t="shared" si="29"/>
        <v>1.3305267836199552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52</v>
      </c>
      <c r="D110" s="90">
        <f t="shared" si="31"/>
        <v>239.22</v>
      </c>
      <c r="E110" s="53">
        <f t="shared" si="33"/>
        <v>284.58999999999997</v>
      </c>
      <c r="F110" s="54">
        <f t="shared" si="27"/>
        <v>1.1896580553465428</v>
      </c>
      <c r="G110" s="90">
        <v>0.35</v>
      </c>
      <c r="H110" s="138">
        <v>0.98</v>
      </c>
      <c r="I110" s="54" t="str">
        <f t="shared" si="34"/>
        <v>св.200</v>
      </c>
      <c r="J110" s="90"/>
      <c r="K110" s="146">
        <v>14.81</v>
      </c>
      <c r="L110" s="54" t="e">
        <f>IF(K110=0," ",IF(K110/J110*100&gt;200,"св.200",K110/J110))</f>
        <v>#DIV/0!</v>
      </c>
      <c r="M110" s="90">
        <v>54.7</v>
      </c>
      <c r="N110" s="53">
        <v>30.35</v>
      </c>
      <c r="O110" s="54">
        <f t="shared" si="28"/>
        <v>0.55484460694698357</v>
      </c>
      <c r="P110" s="90">
        <v>184.17</v>
      </c>
      <c r="Q110" s="53">
        <v>238.45</v>
      </c>
      <c r="R110" s="54">
        <f t="shared" si="29"/>
        <v>1.2947276972362491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51</v>
      </c>
      <c r="D111" s="90">
        <f t="shared" si="31"/>
        <v>397.29</v>
      </c>
      <c r="E111" s="53">
        <f t="shared" si="33"/>
        <v>402.47</v>
      </c>
      <c r="F111" s="54">
        <f t="shared" si="27"/>
        <v>1.0130383347177125</v>
      </c>
      <c r="G111" s="90">
        <v>12.1</v>
      </c>
      <c r="H111" s="138">
        <v>22.54</v>
      </c>
      <c r="I111" s="54">
        <f t="shared" si="34"/>
        <v>1.8628099173553718</v>
      </c>
      <c r="J111" s="90"/>
      <c r="K111" s="146"/>
      <c r="L111" s="54" t="str">
        <f>IF(J111=0," ",IF(K111/J111*100&gt;200,"св.200",K111/J111))</f>
        <v xml:space="preserve"> </v>
      </c>
      <c r="M111" s="90">
        <v>111.09</v>
      </c>
      <c r="N111" s="53">
        <v>92.08</v>
      </c>
      <c r="O111" s="54">
        <f t="shared" si="28"/>
        <v>0.82887748672247719</v>
      </c>
      <c r="P111" s="90">
        <v>274.10000000000002</v>
      </c>
      <c r="Q111" s="53">
        <v>287.85000000000002</v>
      </c>
      <c r="R111" s="54">
        <f t="shared" si="29"/>
        <v>1.0501641736592484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50</v>
      </c>
      <c r="D112" s="90">
        <f t="shared" si="31"/>
        <v>264.28000000000003</v>
      </c>
      <c r="E112" s="53">
        <f t="shared" si="33"/>
        <v>281.41999999999996</v>
      </c>
      <c r="F112" s="54">
        <f t="shared" si="27"/>
        <v>1.0648554563341908</v>
      </c>
      <c r="G112" s="90">
        <v>5.03</v>
      </c>
      <c r="H112" s="138">
        <v>16.46</v>
      </c>
      <c r="I112" s="54" t="str">
        <f t="shared" si="34"/>
        <v>св.200</v>
      </c>
      <c r="J112" s="90"/>
      <c r="K112" s="146"/>
      <c r="L112" s="54" t="str">
        <f>IF(K112=0," ",IF(K112/J112*100&gt;200,"св.200",K112/J112))</f>
        <v xml:space="preserve"> </v>
      </c>
      <c r="M112" s="90">
        <v>252.27</v>
      </c>
      <c r="N112" s="53">
        <v>260.83999999999997</v>
      </c>
      <c r="O112" s="54">
        <f t="shared" si="28"/>
        <v>1.0339715384310459</v>
      </c>
      <c r="P112" s="90">
        <v>6.98</v>
      </c>
      <c r="Q112" s="53">
        <v>4.12</v>
      </c>
      <c r="R112" s="54">
        <f t="shared" si="29"/>
        <v>0.59025787965616039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182</v>
      </c>
      <c r="D113" s="90">
        <f t="shared" si="31"/>
        <v>606.56999999999994</v>
      </c>
      <c r="E113" s="53">
        <f t="shared" si="33"/>
        <v>628.44000000000005</v>
      </c>
      <c r="F113" s="54">
        <f t="shared" si="27"/>
        <v>1.0360551956080917</v>
      </c>
      <c r="G113" s="90">
        <v>1.92</v>
      </c>
      <c r="H113" s="138">
        <v>13.85</v>
      </c>
      <c r="I113" s="54" t="str">
        <f t="shared" si="34"/>
        <v>св.200</v>
      </c>
      <c r="J113" s="90"/>
      <c r="K113" s="146"/>
      <c r="L113" s="54" t="str">
        <f>IF(J113=0," ",IF(K113/J113*100&gt;200,"св.200",K113/J113))</f>
        <v xml:space="preserve"> </v>
      </c>
      <c r="M113" s="90">
        <v>127.94</v>
      </c>
      <c r="N113" s="53">
        <v>198.03</v>
      </c>
      <c r="O113" s="54">
        <f t="shared" si="28"/>
        <v>1.5478349226199781</v>
      </c>
      <c r="P113" s="90">
        <v>476.71</v>
      </c>
      <c r="Q113" s="53">
        <v>416.56</v>
      </c>
      <c r="R113" s="54">
        <f t="shared" si="29"/>
        <v>0.87382265947850901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6" t="s">
        <v>140</v>
      </c>
      <c r="D114" s="97">
        <f>SUM(D115:D120)</f>
        <v>9290.75</v>
      </c>
      <c r="E114" s="97">
        <f>SUM(E115:E120)</f>
        <v>10604.17</v>
      </c>
      <c r="F114" s="98">
        <f t="shared" si="27"/>
        <v>1.1413685655087049</v>
      </c>
      <c r="G114" s="97">
        <f>SUM(G115:G120)</f>
        <v>659.62000000000012</v>
      </c>
      <c r="H114" s="137">
        <v>1030.95</v>
      </c>
      <c r="I114" s="98">
        <f t="shared" si="34"/>
        <v>1.562945332160941</v>
      </c>
      <c r="J114" s="97">
        <f>SUM(J115:J120)</f>
        <v>0</v>
      </c>
      <c r="K114" s="145">
        <f>K120</f>
        <v>17.28</v>
      </c>
      <c r="L114" s="98" t="str">
        <f t="shared" si="30"/>
        <v xml:space="preserve"> </v>
      </c>
      <c r="M114" s="97">
        <f>SUM(M115:M120)</f>
        <v>5564.9100000000008</v>
      </c>
      <c r="N114" s="97">
        <v>6270.78</v>
      </c>
      <c r="O114" s="98">
        <f t="shared" si="28"/>
        <v>1.1268430217200276</v>
      </c>
      <c r="P114" s="97">
        <f>SUM(P115:P120)</f>
        <v>3066.22</v>
      </c>
      <c r="Q114" s="97">
        <v>3285.16</v>
      </c>
      <c r="R114" s="98">
        <f t="shared" si="29"/>
        <v>1.0714038783909832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168</v>
      </c>
      <c r="D115" s="90">
        <f t="shared" si="31"/>
        <v>6540.41</v>
      </c>
      <c r="E115" s="53">
        <f t="shared" si="33"/>
        <v>7774.19</v>
      </c>
      <c r="F115" s="54">
        <f t="shared" si="27"/>
        <v>1.1886395501199465</v>
      </c>
      <c r="G115" s="90">
        <v>656.59</v>
      </c>
      <c r="H115" s="138">
        <v>1013.75</v>
      </c>
      <c r="I115" s="54">
        <f t="shared" si="34"/>
        <v>1.5439619854094639</v>
      </c>
      <c r="J115" s="90"/>
      <c r="K115" s="146"/>
      <c r="L115" s="54" t="str">
        <f t="shared" si="30"/>
        <v xml:space="preserve"> </v>
      </c>
      <c r="M115" s="90">
        <v>4352.05</v>
      </c>
      <c r="N115" s="53">
        <v>4996.74</v>
      </c>
      <c r="O115" s="54">
        <f t="shared" si="28"/>
        <v>1.1481347870543765</v>
      </c>
      <c r="P115" s="90">
        <v>1531.77</v>
      </c>
      <c r="Q115" s="53">
        <v>1763.7</v>
      </c>
      <c r="R115" s="54">
        <f t="shared" si="29"/>
        <v>1.15141307115298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49</v>
      </c>
      <c r="D116" s="90">
        <f t="shared" si="31"/>
        <v>189.52</v>
      </c>
      <c r="E116" s="53">
        <f t="shared" si="33"/>
        <v>224.98000000000002</v>
      </c>
      <c r="F116" s="54">
        <f t="shared" si="27"/>
        <v>1.1871042634022795</v>
      </c>
      <c r="G116" s="90">
        <v>1.23</v>
      </c>
      <c r="H116" s="138">
        <v>0.31</v>
      </c>
      <c r="I116" s="54">
        <f t="shared" si="34"/>
        <v>0.25203252032520324</v>
      </c>
      <c r="J116" s="90"/>
      <c r="K116" s="146"/>
      <c r="L116" s="54" t="str">
        <f t="shared" si="30"/>
        <v xml:space="preserve"> </v>
      </c>
      <c r="M116" s="90">
        <v>46.43</v>
      </c>
      <c r="N116" s="53">
        <v>54.71</v>
      </c>
      <c r="O116" s="54">
        <f t="shared" si="28"/>
        <v>1.1783329743700195</v>
      </c>
      <c r="P116" s="90">
        <v>141.86000000000001</v>
      </c>
      <c r="Q116" s="53">
        <v>169.96</v>
      </c>
      <c r="R116" s="54">
        <f t="shared" si="29"/>
        <v>1.1980826166643168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48</v>
      </c>
      <c r="D117" s="90">
        <f t="shared" si="31"/>
        <v>666.03</v>
      </c>
      <c r="E117" s="53">
        <f t="shared" si="33"/>
        <v>989.43000000000006</v>
      </c>
      <c r="F117" s="54">
        <f t="shared" si="27"/>
        <v>1.4855637133462458</v>
      </c>
      <c r="G117" s="90">
        <v>0.11</v>
      </c>
      <c r="H117" s="138">
        <v>2.0299999999999998</v>
      </c>
      <c r="I117" s="54" t="str">
        <f t="shared" si="34"/>
        <v>св.200</v>
      </c>
      <c r="J117" s="90"/>
      <c r="K117" s="146"/>
      <c r="L117" s="54" t="str">
        <f t="shared" si="30"/>
        <v xml:space="preserve"> </v>
      </c>
      <c r="M117" s="90">
        <v>258.64</v>
      </c>
      <c r="N117" s="53">
        <v>513.85</v>
      </c>
      <c r="O117" s="54">
        <f t="shared" si="28"/>
        <v>1.9867383235385092</v>
      </c>
      <c r="P117" s="90">
        <v>407.28</v>
      </c>
      <c r="Q117" s="53">
        <v>473.55</v>
      </c>
      <c r="R117" s="54">
        <f t="shared" si="29"/>
        <v>1.1627136122569242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47</v>
      </c>
      <c r="D118" s="90">
        <f t="shared" si="31"/>
        <v>388.81</v>
      </c>
      <c r="E118" s="53">
        <f t="shared" si="33"/>
        <v>687.82999999999993</v>
      </c>
      <c r="F118" s="54">
        <f t="shared" si="27"/>
        <v>1.7690645816722819</v>
      </c>
      <c r="G118" s="90">
        <v>0.32</v>
      </c>
      <c r="H118" s="138">
        <v>0.32</v>
      </c>
      <c r="I118" s="54">
        <f t="shared" si="34"/>
        <v>1</v>
      </c>
      <c r="J118" s="90"/>
      <c r="K118" s="146"/>
      <c r="L118" s="54" t="str">
        <f t="shared" si="30"/>
        <v xml:space="preserve"> </v>
      </c>
      <c r="M118" s="90">
        <v>131.87</v>
      </c>
      <c r="N118" s="53">
        <v>378.59</v>
      </c>
      <c r="O118" s="54" t="str">
        <f t="shared" si="28"/>
        <v>св.200</v>
      </c>
      <c r="P118" s="90">
        <v>256.62</v>
      </c>
      <c r="Q118" s="53">
        <v>308.92</v>
      </c>
      <c r="R118" s="54">
        <f t="shared" si="29"/>
        <v>1.2038032889096719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46</v>
      </c>
      <c r="D119" s="90">
        <f t="shared" si="31"/>
        <v>183.34</v>
      </c>
      <c r="E119" s="53">
        <f t="shared" si="33"/>
        <v>236.56</v>
      </c>
      <c r="F119" s="54">
        <f t="shared" si="27"/>
        <v>1.2902803534416931</v>
      </c>
      <c r="G119" s="90">
        <v>0.17</v>
      </c>
      <c r="H119" s="138">
        <v>12.18</v>
      </c>
      <c r="I119" s="54" t="str">
        <f t="shared" si="34"/>
        <v>св.200</v>
      </c>
      <c r="J119" s="90"/>
      <c r="K119" s="146"/>
      <c r="L119" s="54" t="str">
        <f t="shared" si="30"/>
        <v xml:space="preserve"> </v>
      </c>
      <c r="M119" s="90">
        <v>96.17</v>
      </c>
      <c r="N119" s="53">
        <v>132.71</v>
      </c>
      <c r="O119" s="54">
        <f t="shared" si="28"/>
        <v>1.37995216803577</v>
      </c>
      <c r="P119" s="90">
        <v>87</v>
      </c>
      <c r="Q119" s="53">
        <v>91.67</v>
      </c>
      <c r="R119" s="54">
        <f t="shared" si="29"/>
        <v>1.0536781609195403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45</v>
      </c>
      <c r="D120" s="90">
        <f t="shared" si="31"/>
        <v>1322.64</v>
      </c>
      <c r="E120" s="53">
        <f t="shared" si="33"/>
        <v>691.18000000000006</v>
      </c>
      <c r="F120" s="54">
        <f t="shared" si="27"/>
        <v>0.52257606000120971</v>
      </c>
      <c r="G120" s="90">
        <v>1.2</v>
      </c>
      <c r="H120" s="138">
        <v>2.36</v>
      </c>
      <c r="I120" s="54">
        <f t="shared" si="34"/>
        <v>1.9666666666666666</v>
      </c>
      <c r="J120" s="90"/>
      <c r="K120" s="146">
        <v>17.28</v>
      </c>
      <c r="L120" s="54" t="str">
        <f t="shared" si="30"/>
        <v xml:space="preserve"> </v>
      </c>
      <c r="M120" s="90">
        <v>679.75</v>
      </c>
      <c r="N120" s="53">
        <v>194.18</v>
      </c>
      <c r="O120" s="54">
        <f t="shared" si="28"/>
        <v>0.28566384700257447</v>
      </c>
      <c r="P120" s="90">
        <v>641.69000000000005</v>
      </c>
      <c r="Q120" s="53">
        <v>477.36</v>
      </c>
      <c r="R120" s="54">
        <f t="shared" si="29"/>
        <v>0.74391061104271528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6" t="s">
        <v>139</v>
      </c>
      <c r="D121" s="97">
        <f>SUM(D122:D129)</f>
        <v>8477.1699999999983</v>
      </c>
      <c r="E121" s="97">
        <f>SUM(E122:E129)</f>
        <v>10275.14</v>
      </c>
      <c r="F121" s="98">
        <f t="shared" si="27"/>
        <v>1.2120955460371801</v>
      </c>
      <c r="G121" s="97">
        <f>SUM(G122:G129)</f>
        <v>968.43000000000018</v>
      </c>
      <c r="H121" s="137">
        <v>1076.77</v>
      </c>
      <c r="I121" s="98">
        <f t="shared" si="34"/>
        <v>1.1118717924888735</v>
      </c>
      <c r="J121" s="97">
        <f>SUM(J122:J129)</f>
        <v>3.0900000000000003</v>
      </c>
      <c r="K121" s="145">
        <f>K122+K124+K127</f>
        <v>12.41</v>
      </c>
      <c r="L121" s="98" t="str">
        <f t="shared" si="30"/>
        <v>св.200</v>
      </c>
      <c r="M121" s="97">
        <f>SUM(M122:M129)</f>
        <v>942.42000000000007</v>
      </c>
      <c r="N121" s="97">
        <v>983.07999999999993</v>
      </c>
      <c r="O121" s="98">
        <f t="shared" si="28"/>
        <v>1.0431442456654143</v>
      </c>
      <c r="P121" s="97">
        <f>SUM(P122:P129)</f>
        <v>6563.23</v>
      </c>
      <c r="Q121" s="97">
        <v>8202.880000000001</v>
      </c>
      <c r="R121" s="98">
        <f t="shared" si="29"/>
        <v>1.2498236386657182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138</v>
      </c>
      <c r="D122" s="90">
        <f t="shared" si="31"/>
        <v>1472.5700000000002</v>
      </c>
      <c r="E122" s="53">
        <f t="shared" si="33"/>
        <v>1177.97</v>
      </c>
      <c r="F122" s="54">
        <f t="shared" si="27"/>
        <v>0.79994159870158965</v>
      </c>
      <c r="G122" s="90">
        <v>881.82</v>
      </c>
      <c r="H122" s="138">
        <v>471.22</v>
      </c>
      <c r="I122" s="54">
        <f t="shared" si="34"/>
        <v>0.53437209407815656</v>
      </c>
      <c r="J122" s="90"/>
      <c r="K122" s="146">
        <v>4.28</v>
      </c>
      <c r="L122" s="54" t="str">
        <f t="shared" si="30"/>
        <v xml:space="preserve"> </v>
      </c>
      <c r="M122" s="90">
        <v>95.95</v>
      </c>
      <c r="N122" s="53">
        <v>85.19</v>
      </c>
      <c r="O122" s="54">
        <f t="shared" si="28"/>
        <v>0.88785825951016151</v>
      </c>
      <c r="P122" s="90">
        <v>494.8</v>
      </c>
      <c r="Q122" s="53">
        <v>617.28</v>
      </c>
      <c r="R122" s="54">
        <f t="shared" si="29"/>
        <v>1.2475343573160873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44</v>
      </c>
      <c r="D123" s="90">
        <f t="shared" si="31"/>
        <v>284.01</v>
      </c>
      <c r="E123" s="53">
        <f t="shared" si="33"/>
        <v>341.88</v>
      </c>
      <c r="F123" s="54">
        <f t="shared" si="27"/>
        <v>1.2037604309707406</v>
      </c>
      <c r="G123" s="90">
        <v>2.83</v>
      </c>
      <c r="H123" s="138">
        <v>1.75</v>
      </c>
      <c r="I123" s="54">
        <f t="shared" si="34"/>
        <v>0.61837455830388688</v>
      </c>
      <c r="J123" s="90"/>
      <c r="K123" s="146"/>
      <c r="L123" s="54" t="str">
        <f t="shared" si="30"/>
        <v xml:space="preserve"> </v>
      </c>
      <c r="M123" s="90">
        <v>63.58</v>
      </c>
      <c r="N123" s="53">
        <v>73.08</v>
      </c>
      <c r="O123" s="54">
        <f t="shared" si="28"/>
        <v>1.1494180559924505</v>
      </c>
      <c r="P123" s="90">
        <v>217.6</v>
      </c>
      <c r="Q123" s="53">
        <v>267.05</v>
      </c>
      <c r="R123" s="54">
        <f t="shared" si="29"/>
        <v>1.2272518382352942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43</v>
      </c>
      <c r="D124" s="90">
        <f t="shared" si="31"/>
        <v>3938.91</v>
      </c>
      <c r="E124" s="53">
        <f t="shared" si="33"/>
        <v>4744.1099999999997</v>
      </c>
      <c r="F124" s="54">
        <f t="shared" si="27"/>
        <v>1.2044220355377502</v>
      </c>
      <c r="G124" s="90">
        <v>22.07</v>
      </c>
      <c r="H124" s="138">
        <v>22.6</v>
      </c>
      <c r="I124" s="54">
        <f t="shared" si="34"/>
        <v>1.0240144993203444</v>
      </c>
      <c r="J124" s="90">
        <v>2.66</v>
      </c>
      <c r="K124" s="146">
        <v>2.66</v>
      </c>
      <c r="L124" s="54">
        <f t="shared" si="30"/>
        <v>1</v>
      </c>
      <c r="M124" s="90">
        <v>54.29</v>
      </c>
      <c r="N124" s="53">
        <v>58.86</v>
      </c>
      <c r="O124" s="54">
        <f t="shared" si="28"/>
        <v>1.0841775649290846</v>
      </c>
      <c r="P124" s="90">
        <v>3859.89</v>
      </c>
      <c r="Q124" s="53">
        <v>4659.99</v>
      </c>
      <c r="R124" s="54">
        <f t="shared" si="29"/>
        <v>1.2072856998515502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42</v>
      </c>
      <c r="D125" s="90">
        <f t="shared" si="31"/>
        <v>634.5</v>
      </c>
      <c r="E125" s="53">
        <f t="shared" si="33"/>
        <v>623.03</v>
      </c>
      <c r="F125" s="54">
        <f t="shared" si="27"/>
        <v>0.98192277383766746</v>
      </c>
      <c r="G125" s="90">
        <v>4.8</v>
      </c>
      <c r="H125" s="138">
        <v>6.09</v>
      </c>
      <c r="I125" s="54">
        <f t="shared" si="34"/>
        <v>1.26875</v>
      </c>
      <c r="J125" s="90"/>
      <c r="K125" s="146"/>
      <c r="L125" s="54" t="str">
        <f t="shared" si="30"/>
        <v xml:space="preserve"> </v>
      </c>
      <c r="M125" s="90">
        <v>288.49</v>
      </c>
      <c r="N125" s="53">
        <v>269.97000000000003</v>
      </c>
      <c r="O125" s="54">
        <f t="shared" si="28"/>
        <v>0.93580366737148613</v>
      </c>
      <c r="P125" s="90">
        <v>341.21</v>
      </c>
      <c r="Q125" s="53">
        <v>346.97</v>
      </c>
      <c r="R125" s="54">
        <f t="shared" si="29"/>
        <v>1.0168810996160724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41</v>
      </c>
      <c r="D126" s="90">
        <f t="shared" si="31"/>
        <v>584.30999999999995</v>
      </c>
      <c r="E126" s="53">
        <f t="shared" si="33"/>
        <v>627.20000000000005</v>
      </c>
      <c r="F126" s="54">
        <f t="shared" ref="F126:F142" si="35">IF(D126=0," ",IF(E126/D126*100&gt;200,"св.200",E126/D126))</f>
        <v>1.0734028169978267</v>
      </c>
      <c r="G126" s="90">
        <v>15.37</v>
      </c>
      <c r="H126" s="138">
        <v>40.200000000000003</v>
      </c>
      <c r="I126" s="54" t="str">
        <f t="shared" si="34"/>
        <v>св.200</v>
      </c>
      <c r="J126" s="90">
        <v>0.43</v>
      </c>
      <c r="K126" s="146"/>
      <c r="L126" s="54">
        <f>IF(J126=0," ",IF(K126/J126*100&gt;200,"св.200",K126/J126))</f>
        <v>0</v>
      </c>
      <c r="M126" s="90">
        <v>140.31</v>
      </c>
      <c r="N126" s="53">
        <v>200.55</v>
      </c>
      <c r="O126" s="54">
        <f t="shared" ref="O126:O142" si="36">IF(M126=0," ",IF(N126/M126*100&gt;200,"св.200",N126/M126))</f>
        <v>1.429335043831516</v>
      </c>
      <c r="P126" s="90">
        <v>428.2</v>
      </c>
      <c r="Q126" s="53">
        <v>386.45</v>
      </c>
      <c r="R126" s="54">
        <f>IF(P126=0," ",IF(Q126/P126*100&gt;200,"св.200",Q126/P126))</f>
        <v>0.9024988323213452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40</v>
      </c>
      <c r="D127" s="90">
        <f t="shared" si="31"/>
        <v>869.11999999999989</v>
      </c>
      <c r="E127" s="53">
        <f t="shared" si="33"/>
        <v>2096.1800000000003</v>
      </c>
      <c r="F127" s="54" t="str">
        <f t="shared" si="35"/>
        <v>св.200</v>
      </c>
      <c r="G127" s="90">
        <v>37.479999999999997</v>
      </c>
      <c r="H127" s="138">
        <v>523.05999999999995</v>
      </c>
      <c r="I127" s="54" t="str">
        <f t="shared" si="34"/>
        <v>св.200</v>
      </c>
      <c r="J127" s="90"/>
      <c r="K127" s="146">
        <v>5.47</v>
      </c>
      <c r="L127" s="54" t="str">
        <f t="shared" ref="L127:L142" si="37">IF(J127=0," ",IF(K127/J127*100&gt;200,"св.200",K127/J127))</f>
        <v xml:space="preserve"> </v>
      </c>
      <c r="M127" s="90">
        <v>118.58</v>
      </c>
      <c r="N127" s="53">
        <v>167.01</v>
      </c>
      <c r="O127" s="54">
        <f t="shared" si="36"/>
        <v>1.4084162590656097</v>
      </c>
      <c r="P127" s="90">
        <v>713.06</v>
      </c>
      <c r="Q127" s="53">
        <v>1400.64</v>
      </c>
      <c r="R127" s="54">
        <f>IF(P127=0," ",IF(Q127/P127*100&gt;200,"св.200",Q127/P127))</f>
        <v>1.96426668162567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39</v>
      </c>
      <c r="D128" s="90">
        <f t="shared" si="31"/>
        <v>122.25</v>
      </c>
      <c r="E128" s="53">
        <f t="shared" si="33"/>
        <v>110.16999999999999</v>
      </c>
      <c r="F128" s="54">
        <f t="shared" si="35"/>
        <v>0.90118609406952954</v>
      </c>
      <c r="G128" s="90">
        <v>1.24</v>
      </c>
      <c r="H128" s="138">
        <v>11.53</v>
      </c>
      <c r="I128" s="54" t="str">
        <f t="shared" si="34"/>
        <v>св.200</v>
      </c>
      <c r="J128" s="90"/>
      <c r="K128" s="146"/>
      <c r="L128" s="54" t="str">
        <f t="shared" si="37"/>
        <v xml:space="preserve"> </v>
      </c>
      <c r="M128" s="90">
        <v>20.03</v>
      </c>
      <c r="N128" s="53">
        <v>19.48</v>
      </c>
      <c r="O128" s="54">
        <f t="shared" si="36"/>
        <v>0.97254118821767344</v>
      </c>
      <c r="P128" s="90">
        <v>100.98</v>
      </c>
      <c r="Q128" s="53">
        <v>79.16</v>
      </c>
      <c r="R128" s="54">
        <f>IF(P128=0," ",IF(Q128/P128*100&gt;200,"св.200",Q128/P128))</f>
        <v>0.7839176074470191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38</v>
      </c>
      <c r="D129" s="90">
        <f t="shared" si="31"/>
        <v>571.5</v>
      </c>
      <c r="E129" s="53">
        <f t="shared" si="33"/>
        <v>554.59999999999991</v>
      </c>
      <c r="F129" s="54">
        <f t="shared" si="35"/>
        <v>0.97042869641294827</v>
      </c>
      <c r="G129" s="90">
        <v>2.82</v>
      </c>
      <c r="H129" s="138">
        <v>0.32</v>
      </c>
      <c r="I129" s="54">
        <f t="shared" si="34"/>
        <v>0.11347517730496455</v>
      </c>
      <c r="J129" s="90"/>
      <c r="K129" s="146"/>
      <c r="L129" s="54" t="str">
        <f t="shared" si="37"/>
        <v xml:space="preserve"> </v>
      </c>
      <c r="M129" s="90">
        <v>161.19</v>
      </c>
      <c r="N129" s="53">
        <v>108.94</v>
      </c>
      <c r="O129" s="54">
        <f t="shared" si="36"/>
        <v>0.67584837769092376</v>
      </c>
      <c r="P129" s="90">
        <v>407.49</v>
      </c>
      <c r="Q129" s="53">
        <v>445.34</v>
      </c>
      <c r="R129" s="54">
        <f>IF(P129=0," ",IF(Q129/P129*100&gt;200,"св.200",Q129/P129))</f>
        <v>1.0928857149868707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6" t="s">
        <v>137</v>
      </c>
      <c r="D130" s="97">
        <f>SUM(D131:D133,D134:D136)</f>
        <v>3487.88</v>
      </c>
      <c r="E130" s="97">
        <f>SUM(E131:E133,E134:E136)</f>
        <v>3963.8999999999996</v>
      </c>
      <c r="F130" s="98">
        <f t="shared" si="35"/>
        <v>1.1364783192082295</v>
      </c>
      <c r="G130" s="97">
        <f>SUM(G131:G133,G134:G136)</f>
        <v>480.42000000000007</v>
      </c>
      <c r="H130" s="137">
        <v>906.95</v>
      </c>
      <c r="I130" s="98">
        <f t="shared" si="34"/>
        <v>1.8878273177636233</v>
      </c>
      <c r="J130" s="97">
        <f>SUM(J131:J133,J134:J136)</f>
        <v>0.48</v>
      </c>
      <c r="K130" s="145"/>
      <c r="L130" s="98">
        <f t="shared" si="37"/>
        <v>0</v>
      </c>
      <c r="M130" s="97">
        <f>SUM(M131:M133,M134:M136)</f>
        <v>1077.25</v>
      </c>
      <c r="N130" s="97">
        <v>804.65</v>
      </c>
      <c r="O130" s="98">
        <f t="shared" si="36"/>
        <v>0.74694824785333025</v>
      </c>
      <c r="P130" s="97">
        <f>SUM(P131:P133,P134:P136)</f>
        <v>1929.7300000000002</v>
      </c>
      <c r="Q130" s="97">
        <v>2252.3000000000002</v>
      </c>
      <c r="R130" s="98">
        <f>IF(P130=0," ",IF(Q130/P130*100&gt;200,"св.200",Q130/P130))</f>
        <v>1.1671580998378011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136</v>
      </c>
      <c r="D131" s="90">
        <f t="shared" si="31"/>
        <v>2239.81</v>
      </c>
      <c r="E131" s="53">
        <f t="shared" si="33"/>
        <v>2703.21</v>
      </c>
      <c r="F131" s="54">
        <f t="shared" si="35"/>
        <v>1.2068925489215603</v>
      </c>
      <c r="G131" s="90">
        <v>447.75</v>
      </c>
      <c r="H131" s="138">
        <v>777.83</v>
      </c>
      <c r="I131" s="54">
        <f t="shared" si="34"/>
        <v>1.7371970965940815</v>
      </c>
      <c r="J131" s="90"/>
      <c r="K131" s="146"/>
      <c r="L131" s="54" t="str">
        <f t="shared" si="37"/>
        <v xml:space="preserve"> </v>
      </c>
      <c r="M131" s="90">
        <v>766.43</v>
      </c>
      <c r="N131" s="53">
        <v>499.44</v>
      </c>
      <c r="O131" s="54">
        <f t="shared" si="36"/>
        <v>0.65164463812742202</v>
      </c>
      <c r="P131" s="90">
        <v>1025.6300000000001</v>
      </c>
      <c r="Q131" s="53">
        <v>1425.94</v>
      </c>
      <c r="R131" s="54">
        <f t="shared" ref="R131:R141" si="38">IF(Q131=0," ",IF(Q131/P131*100&gt;200,"св.200",Q131/P131))</f>
        <v>1.3903064457942922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37</v>
      </c>
      <c r="D132" s="90">
        <f t="shared" si="31"/>
        <v>172.72</v>
      </c>
      <c r="E132" s="53">
        <f t="shared" si="33"/>
        <v>234.72</v>
      </c>
      <c r="F132" s="54">
        <f t="shared" si="35"/>
        <v>1.3589624826308475</v>
      </c>
      <c r="G132" s="90">
        <v>0.16</v>
      </c>
      <c r="H132" s="138">
        <v>114.38</v>
      </c>
      <c r="I132" s="54" t="str">
        <f t="shared" si="34"/>
        <v>св.200</v>
      </c>
      <c r="J132" s="90"/>
      <c r="K132" s="146"/>
      <c r="L132" s="54" t="str">
        <f t="shared" si="37"/>
        <v xml:space="preserve"> </v>
      </c>
      <c r="M132" s="90">
        <v>17.989999999999998</v>
      </c>
      <c r="N132" s="53">
        <v>11.83</v>
      </c>
      <c r="O132" s="54">
        <f t="shared" si="36"/>
        <v>0.6575875486381324</v>
      </c>
      <c r="P132" s="90">
        <v>154.57</v>
      </c>
      <c r="Q132" s="53">
        <v>108.51</v>
      </c>
      <c r="R132" s="54">
        <f t="shared" si="38"/>
        <v>0.70201203338293339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155</v>
      </c>
      <c r="D133" s="90">
        <f t="shared" si="31"/>
        <v>139.80000000000001</v>
      </c>
      <c r="E133" s="53">
        <f t="shared" si="33"/>
        <v>167.86</v>
      </c>
      <c r="F133" s="54">
        <f t="shared" si="35"/>
        <v>1.2007153075822603</v>
      </c>
      <c r="G133" s="93">
        <v>0.05</v>
      </c>
      <c r="H133" s="139"/>
      <c r="I133" s="59"/>
      <c r="J133" s="93">
        <v>0.48</v>
      </c>
      <c r="K133" s="148"/>
      <c r="L133" s="59"/>
      <c r="M133" s="93">
        <v>31.96</v>
      </c>
      <c r="N133" s="58">
        <v>14.3</v>
      </c>
      <c r="O133" s="54">
        <f>IF(N133=0," ",IF(N133/M133*100&gt;200,"св.200",N133/M133))</f>
        <v>0.44743429286608261</v>
      </c>
      <c r="P133" s="93">
        <v>107.31</v>
      </c>
      <c r="Q133" s="58">
        <v>153.56</v>
      </c>
      <c r="R133" s="54">
        <f t="shared" si="38"/>
        <v>1.4309943155344329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172</v>
      </c>
      <c r="D134" s="90">
        <f t="shared" si="31"/>
        <v>173.48</v>
      </c>
      <c r="E134" s="53">
        <f t="shared" si="33"/>
        <v>149.87</v>
      </c>
      <c r="F134" s="54">
        <f>IF(E134=0," ",IF(E134/D134*100&gt;200,"св.200",E134/D134))</f>
        <v>0.86390362001383447</v>
      </c>
      <c r="G134" s="90">
        <v>2.41</v>
      </c>
      <c r="H134" s="138">
        <v>12.61</v>
      </c>
      <c r="I134" s="54" t="str">
        <f t="shared" si="34"/>
        <v>св.200</v>
      </c>
      <c r="J134" s="90"/>
      <c r="K134" s="146"/>
      <c r="L134" s="54" t="str">
        <f t="shared" si="37"/>
        <v xml:space="preserve"> </v>
      </c>
      <c r="M134" s="90">
        <v>152.16999999999999</v>
      </c>
      <c r="N134" s="53">
        <v>111.05</v>
      </c>
      <c r="O134" s="54">
        <f t="shared" si="36"/>
        <v>0.72977590852336205</v>
      </c>
      <c r="P134" s="90">
        <v>18.899999999999999</v>
      </c>
      <c r="Q134" s="53">
        <v>26.21</v>
      </c>
      <c r="R134" s="54">
        <f t="shared" si="38"/>
        <v>1.3867724867724869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36</v>
      </c>
      <c r="D135" s="90">
        <f t="shared" si="31"/>
        <v>235.69</v>
      </c>
      <c r="E135" s="53">
        <f t="shared" si="33"/>
        <v>228.99</v>
      </c>
      <c r="F135" s="54">
        <f>IF(E135=0," ",IF(E135/D135*100&gt;200,"св.200",E135/D135))</f>
        <v>0.97157282871568595</v>
      </c>
      <c r="G135" s="90">
        <v>29.53</v>
      </c>
      <c r="H135" s="138">
        <v>1.61</v>
      </c>
      <c r="I135" s="56">
        <f>IF(H135=0," ",IF(H135/G135*100&gt;200,"св.200",H135/G135))</f>
        <v>5.4520826278360988E-2</v>
      </c>
      <c r="J135" s="90"/>
      <c r="K135" s="146"/>
      <c r="L135" s="54" t="str">
        <f t="shared" si="37"/>
        <v xml:space="preserve"> </v>
      </c>
      <c r="M135" s="90">
        <v>16.260000000000002</v>
      </c>
      <c r="N135" s="53">
        <v>20.95</v>
      </c>
      <c r="O135" s="54">
        <f t="shared" si="36"/>
        <v>1.2884378843788435</v>
      </c>
      <c r="P135" s="90">
        <v>189.9</v>
      </c>
      <c r="Q135" s="53">
        <v>206.43</v>
      </c>
      <c r="R135" s="54">
        <f t="shared" si="38"/>
        <v>1.0870458135860979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35</v>
      </c>
      <c r="D136" s="90">
        <f t="shared" si="31"/>
        <v>526.38</v>
      </c>
      <c r="E136" s="53">
        <f t="shared" si="33"/>
        <v>479.25</v>
      </c>
      <c r="F136" s="54">
        <f>IF(E136=0," ",IF(E136/D136*100&gt;200,"св.200",E136/D136))</f>
        <v>0.91046392340134508</v>
      </c>
      <c r="G136" s="90">
        <v>0.52</v>
      </c>
      <c r="H136" s="138">
        <v>0.52</v>
      </c>
      <c r="I136" s="54">
        <f t="shared" si="34"/>
        <v>1</v>
      </c>
      <c r="J136" s="90"/>
      <c r="K136" s="146"/>
      <c r="L136" s="54" t="str">
        <f t="shared" si="37"/>
        <v xml:space="preserve"> </v>
      </c>
      <c r="M136" s="90">
        <v>92.44</v>
      </c>
      <c r="N136" s="53">
        <v>147.08000000000001</v>
      </c>
      <c r="O136" s="54">
        <f t="shared" si="36"/>
        <v>1.5910861099091305</v>
      </c>
      <c r="P136" s="90">
        <v>433.42</v>
      </c>
      <c r="Q136" s="53">
        <v>331.65</v>
      </c>
      <c r="R136" s="54">
        <f t="shared" si="38"/>
        <v>0.76519311522310918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6" t="s">
        <v>135</v>
      </c>
      <c r="D137" s="97">
        <f>SUM(D138:D139,D140,D141)</f>
        <v>3481.8200000000006</v>
      </c>
      <c r="E137" s="97">
        <f>SUM(E138:E139,E140,E141)</f>
        <v>3466.28</v>
      </c>
      <c r="F137" s="98">
        <f t="shared" si="35"/>
        <v>0.99553681695205365</v>
      </c>
      <c r="G137" s="97">
        <f>SUM(G138:G139,G140,G141)</f>
        <v>835.56000000000006</v>
      </c>
      <c r="H137" s="137">
        <v>776.82</v>
      </c>
      <c r="I137" s="98">
        <f>IF(G137=0," ",IF(H137/G137*100&gt;200,"св.200",H137/G137))</f>
        <v>0.92969984202211686</v>
      </c>
      <c r="J137" s="97">
        <f>SUM(J138:J139,J140,J141)</f>
        <v>0.14000000000000001</v>
      </c>
      <c r="K137" s="145">
        <f>K141</f>
        <v>0.77</v>
      </c>
      <c r="L137" s="98" t="str">
        <f t="shared" si="37"/>
        <v>св.200</v>
      </c>
      <c r="M137" s="97">
        <f>SUM(M138:M139,M140,M141)</f>
        <v>1389.16</v>
      </c>
      <c r="N137" s="97">
        <v>1625.0800000000002</v>
      </c>
      <c r="O137" s="98">
        <f t="shared" si="36"/>
        <v>1.1698292493305307</v>
      </c>
      <c r="P137" s="97">
        <f>SUM(P138:P139,P140,P141)</f>
        <v>1256.96</v>
      </c>
      <c r="Q137" s="97">
        <v>1063.6099999999999</v>
      </c>
      <c r="R137" s="98">
        <f>IF(P137=0," ",IF(Q137/P137*100&gt;200,"св.200",Q137/P137))</f>
        <v>0.84617648930753553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134</v>
      </c>
      <c r="D138" s="90">
        <f t="shared" si="31"/>
        <v>2815.6400000000003</v>
      </c>
      <c r="E138" s="53">
        <f t="shared" si="33"/>
        <v>2716.33</v>
      </c>
      <c r="F138" s="54">
        <f>IF(E138=0," ",IF(E138/D138*100&gt;200,"св.200",E138/D138))</f>
        <v>0.96472915571592943</v>
      </c>
      <c r="G138" s="90">
        <v>829.36</v>
      </c>
      <c r="H138" s="138">
        <v>768.34</v>
      </c>
      <c r="I138" s="54">
        <f>IF(H138=0," ",IF(H138/G138*100&gt;200,"св.200",H138/G138))</f>
        <v>0.92642519533133982</v>
      </c>
      <c r="J138" s="90"/>
      <c r="K138" s="146"/>
      <c r="L138" s="54" t="str">
        <f t="shared" si="37"/>
        <v xml:space="preserve"> </v>
      </c>
      <c r="M138" s="90">
        <v>1280.27</v>
      </c>
      <c r="N138" s="53">
        <v>1520.41</v>
      </c>
      <c r="O138" s="54">
        <f>IF(N138=0," ",IF(N138/M138*100&gt;200,"св.200",N138/M138))</f>
        <v>1.18756980949331</v>
      </c>
      <c r="P138" s="90">
        <v>706.01</v>
      </c>
      <c r="Q138" s="53">
        <v>427.58</v>
      </c>
      <c r="R138" s="54">
        <f t="shared" si="38"/>
        <v>0.60562881545587166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156</v>
      </c>
      <c r="D139" s="90">
        <f t="shared" si="31"/>
        <v>190.48000000000002</v>
      </c>
      <c r="E139" s="53">
        <f t="shared" si="33"/>
        <v>189.19</v>
      </c>
      <c r="F139" s="54">
        <f>IF(E139=0," ",IF(E139/D139*100&gt;200,"св.200",E139/D139))</f>
        <v>0.99322763544729098</v>
      </c>
      <c r="G139" s="90">
        <v>0.46</v>
      </c>
      <c r="H139" s="138">
        <v>0.48</v>
      </c>
      <c r="I139" s="54">
        <f>IF(H139=0," ",IF(H139/G139*100&gt;200,"св.200",H139/G139))</f>
        <v>1.0434782608695652</v>
      </c>
      <c r="J139" s="90"/>
      <c r="K139" s="146"/>
      <c r="L139" s="59"/>
      <c r="M139" s="90">
        <v>49.71</v>
      </c>
      <c r="N139" s="53">
        <v>40.98</v>
      </c>
      <c r="O139" s="54">
        <f>IF(N139=0," ",IF(N139/M139*100&gt;200,"св.200",N139/M139))</f>
        <v>0.82438141219070604</v>
      </c>
      <c r="P139" s="90">
        <v>140.31</v>
      </c>
      <c r="Q139" s="53">
        <v>147.72999999999999</v>
      </c>
      <c r="R139" s="54">
        <f t="shared" si="38"/>
        <v>1.0528829021452497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157</v>
      </c>
      <c r="D140" s="90">
        <f t="shared" si="31"/>
        <v>139.28</v>
      </c>
      <c r="E140" s="53">
        <f t="shared" si="33"/>
        <v>147.85999999999999</v>
      </c>
      <c r="F140" s="54">
        <f>IF(E140=0," ",IF(E140/D140*100&gt;200,"св.200",E140/D140))</f>
        <v>1.0616025272831704</v>
      </c>
      <c r="G140" s="90">
        <v>2.86</v>
      </c>
      <c r="H140" s="138">
        <v>3.86</v>
      </c>
      <c r="I140" s="54">
        <f>IF(H140=0," ",IF(H140/G140*100&gt;200,"св.200",H140/G140))</f>
        <v>1.3496503496503496</v>
      </c>
      <c r="J140" s="90"/>
      <c r="K140" s="146"/>
      <c r="L140" s="59"/>
      <c r="M140" s="90">
        <v>18.95</v>
      </c>
      <c r="N140" s="53">
        <v>18.510000000000002</v>
      </c>
      <c r="O140" s="54">
        <f>IF(N140=0," ",IF(N140/M140*100&gt;200,"св.200",N140/M140))</f>
        <v>0.97678100263852252</v>
      </c>
      <c r="P140" s="90">
        <v>117.47</v>
      </c>
      <c r="Q140" s="53">
        <v>125.49</v>
      </c>
      <c r="R140" s="54">
        <f t="shared" si="38"/>
        <v>1.0682727504894867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158</v>
      </c>
      <c r="D141" s="90">
        <f t="shared" si="31"/>
        <v>336.42</v>
      </c>
      <c r="E141" s="53">
        <f t="shared" si="33"/>
        <v>412.9</v>
      </c>
      <c r="F141" s="54">
        <f>IF(E141=0," ",IF(E141/D141*100&gt;200,"св.200",E141/D141))</f>
        <v>1.2273348790202721</v>
      </c>
      <c r="G141" s="90">
        <v>2.88</v>
      </c>
      <c r="H141" s="138">
        <v>4.1399999999999997</v>
      </c>
      <c r="I141" s="54">
        <f>IF(H141=0," ",IF(H141/G141*100&gt;200,"св.200",H141/G141))</f>
        <v>1.4375</v>
      </c>
      <c r="J141" s="90">
        <v>0.14000000000000001</v>
      </c>
      <c r="K141" s="146">
        <v>0.77</v>
      </c>
      <c r="L141" s="59"/>
      <c r="M141" s="90">
        <v>40.229999999999997</v>
      </c>
      <c r="N141" s="53">
        <v>45.18</v>
      </c>
      <c r="O141" s="54">
        <f>IF(N141=0," ",IF(N141/M141*100&gt;200,"св.200",N141/M141))</f>
        <v>1.1230425055928412</v>
      </c>
      <c r="P141" s="90">
        <v>293.17</v>
      </c>
      <c r="Q141" s="53">
        <v>362.81</v>
      </c>
      <c r="R141" s="54">
        <f t="shared" si="38"/>
        <v>1.2375413582563017</v>
      </c>
      <c r="S141" s="2"/>
      <c r="T141" s="2"/>
      <c r="U141" s="2"/>
      <c r="V141" s="2"/>
    </row>
    <row r="142" spans="1:22" s="3" customFormat="1" x14ac:dyDescent="0.25">
      <c r="A142" s="111"/>
      <c r="B142" s="111"/>
      <c r="C142" s="112" t="s">
        <v>34</v>
      </c>
      <c r="D142" s="113">
        <f>G142+J142+M142+P142</f>
        <v>118884.1021</v>
      </c>
      <c r="E142" s="113">
        <f>H142+K142+N142+Q142</f>
        <v>130407.85</v>
      </c>
      <c r="F142" s="114">
        <f t="shared" si="35"/>
        <v>1.0969326234243393</v>
      </c>
      <c r="G142" s="113">
        <f>G5+G10+G17+G23+G29+G41+G47+G55+G62+G68+G74+G79+G83+G89+G95+G100+G107+G114+G121+G130+G137</f>
        <v>9067.663700000001</v>
      </c>
      <c r="H142" s="113">
        <f>H137+H130+H121+H114+H107+H100+H95+H89+H83+H79+H74+H68+H62+H55+H47+H41+H29+H23+H17+H10+H5</f>
        <v>13854.189999999997</v>
      </c>
      <c r="I142" s="114">
        <f>IF(G142=0," ",IF(H142/G142*100&gt;200,"св.200",H142/G142))</f>
        <v>1.527867646877993</v>
      </c>
      <c r="J142" s="113">
        <f>J5+J10+J17+J23+J29+J41+J47+J55+J62+J68+J74+J79+J83+J89+J95+J100+J107+J114+J121+J130+J137</f>
        <v>137.45839999999998</v>
      </c>
      <c r="K142" s="149">
        <f>K137+K130+K121+K114+K107+K83+K68+K62+K55+K47+K41+K29+K23+K17+K10+K5+K74+K79+K89+K95+K100</f>
        <v>171.85</v>
      </c>
      <c r="L142" s="114">
        <f t="shared" si="37"/>
        <v>1.2501964230632687</v>
      </c>
      <c r="M142" s="113">
        <f>M5+M10+M17+M23+M29+M41+M47+M55+M62+M68+M74+M79+M83+M89+M95+M100+M107+M114+M121+M130+M137</f>
        <v>30152.780000000002</v>
      </c>
      <c r="N142" s="113">
        <f>N5+N10+N17+N23+N29+N41+N47+N55+N62+N68+N74+N79+N83+N89+N95+N100+N107+N114+N121+N130+N137</f>
        <v>32820.1</v>
      </c>
      <c r="O142" s="114">
        <f t="shared" si="36"/>
        <v>1.0884601685151418</v>
      </c>
      <c r="P142" s="113">
        <f>P5+P10+P17+P23+P29+P41+P47+P55+P62+P68+P74+P79+P83+P89+P95+P100+P107+P114+P121+P130+P137</f>
        <v>79526.2</v>
      </c>
      <c r="Q142" s="113">
        <f>Q5+Q10+Q17+Q23+Q29+Q41+Q47+Q55+Q62+Q68+Q74+Q79+Q83+Q89+Q95+Q100+Q107+Q114+Q121+Q130+Q137</f>
        <v>83561.710000000006</v>
      </c>
      <c r="R142" s="115">
        <f>IF(P142=0," ",IF(Q142/P142*100&gt;200,"св.200",Q142/P142))</f>
        <v>1.0507444087608864</v>
      </c>
      <c r="S142" s="4"/>
      <c r="T142" s="4"/>
      <c r="U142" s="4"/>
      <c r="V142" s="4"/>
    </row>
    <row r="143" spans="1:22" s="121" customFormat="1" ht="15" customHeight="1" outlineLevel="1" x14ac:dyDescent="0.25">
      <c r="A143" s="109"/>
      <c r="B143" s="109"/>
      <c r="C143" s="110"/>
      <c r="D143" s="116"/>
      <c r="E143" s="117">
        <v>130419.95</v>
      </c>
      <c r="F143" s="118"/>
      <c r="G143" s="119"/>
      <c r="H143" s="119">
        <v>13866.27</v>
      </c>
      <c r="I143" s="120"/>
      <c r="J143" s="94"/>
      <c r="K143" s="119"/>
      <c r="L143" s="120"/>
      <c r="M143" s="94"/>
      <c r="N143" s="94"/>
      <c r="O143" s="120"/>
      <c r="P143" s="94"/>
      <c r="Q143" s="94"/>
      <c r="R143" s="120"/>
    </row>
    <row r="144" spans="1:22" s="129" customFormat="1" ht="20.25" customHeight="1" outlineLevel="1" x14ac:dyDescent="0.25">
      <c r="A144" s="127"/>
      <c r="B144" s="127"/>
      <c r="C144" s="124"/>
      <c r="D144" s="124"/>
      <c r="E144" s="128">
        <f>E143-E142</f>
        <v>12.099999999991269</v>
      </c>
      <c r="F144" s="124"/>
      <c r="G144" s="122"/>
      <c r="H144" s="122">
        <f>H143-H142</f>
        <v>12.080000000003565</v>
      </c>
      <c r="I144" s="128"/>
      <c r="J144" s="128"/>
      <c r="K144" s="128"/>
      <c r="L144" s="128"/>
      <c r="M144" s="128"/>
      <c r="N144" s="124"/>
      <c r="O144" s="124"/>
      <c r="P144" s="124"/>
      <c r="Q144" s="124"/>
      <c r="R144" s="124"/>
    </row>
    <row r="145" spans="1:18" s="129" customFormat="1" outlineLevel="1" x14ac:dyDescent="0.25">
      <c r="A145" s="127"/>
      <c r="B145" s="127"/>
      <c r="C145" s="124"/>
      <c r="D145" s="124"/>
      <c r="E145" s="124"/>
      <c r="G145" s="119"/>
      <c r="H145" s="123"/>
      <c r="I145" s="130"/>
      <c r="J145" s="128"/>
      <c r="K145" s="128"/>
      <c r="L145" s="128"/>
      <c r="M145" s="128"/>
      <c r="N145" s="119"/>
      <c r="O145" s="130"/>
      <c r="P145" s="119"/>
      <c r="Q145" s="119"/>
      <c r="R145" s="130"/>
    </row>
    <row r="146" spans="1:18" s="129" customFormat="1" x14ac:dyDescent="0.25">
      <c r="B146" s="127"/>
      <c r="C146" s="124"/>
      <c r="D146" s="125"/>
      <c r="E146" s="125"/>
      <c r="F146" s="125"/>
      <c r="G146" s="119"/>
      <c r="H146" s="119"/>
      <c r="I146" s="130"/>
      <c r="J146" s="128"/>
      <c r="K146" s="128"/>
      <c r="L146" s="128"/>
      <c r="M146" s="128"/>
      <c r="N146" s="119"/>
      <c r="O146" s="130"/>
      <c r="P146" s="119"/>
      <c r="Q146" s="119"/>
      <c r="R146" s="130"/>
    </row>
    <row r="147" spans="1:18" s="129" customFormat="1" x14ac:dyDescent="0.25">
      <c r="B147" s="131"/>
      <c r="C147" s="131"/>
      <c r="D147" s="131"/>
      <c r="E147" s="132"/>
      <c r="G147" s="119"/>
      <c r="H147" s="119"/>
      <c r="I147" s="130"/>
      <c r="J147" s="128"/>
      <c r="K147" s="128"/>
      <c r="L147" s="128"/>
      <c r="M147" s="128"/>
      <c r="N147" s="119"/>
      <c r="O147" s="130"/>
      <c r="P147" s="119"/>
      <c r="Q147" s="119"/>
      <c r="R147" s="130"/>
    </row>
    <row r="148" spans="1:18" s="129" customFormat="1" x14ac:dyDescent="0.25">
      <c r="C148" s="126"/>
      <c r="D148" s="126"/>
      <c r="E148" s="126"/>
      <c r="G148" s="119"/>
      <c r="H148" s="150"/>
      <c r="I148" s="130"/>
      <c r="J148" s="119"/>
      <c r="K148" s="119"/>
      <c r="L148" s="130"/>
      <c r="M148" s="119"/>
      <c r="N148" s="119"/>
      <c r="O148" s="130"/>
      <c r="P148" s="119"/>
      <c r="Q148" s="119"/>
      <c r="R148" s="130"/>
    </row>
  </sheetData>
  <mergeCells count="14"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2024-01-18T06:41:52Z</dcterms:modified>
</cp:coreProperties>
</file>